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博士21级" sheetId="3" r:id="rId1"/>
  </sheets>
  <calcPr calcId="144525"/>
</workbook>
</file>

<file path=xl/sharedStrings.xml><?xml version="1.0" encoding="utf-8"?>
<sst xmlns="http://schemas.openxmlformats.org/spreadsheetml/2006/main" count="115" uniqueCount="108">
  <si>
    <t>序号</t>
  </si>
  <si>
    <t>学号</t>
  </si>
  <si>
    <t>姓名</t>
  </si>
  <si>
    <t>学术成果</t>
  </si>
  <si>
    <t>学术成果得分</t>
  </si>
  <si>
    <t>学术成果90%</t>
  </si>
  <si>
    <t>综合表现</t>
  </si>
  <si>
    <t>综合表现得分</t>
  </si>
  <si>
    <t>综合表现10%</t>
  </si>
  <si>
    <t>总分</t>
  </si>
  <si>
    <t>签字确认</t>
  </si>
  <si>
    <t>发表科研论文</t>
  </si>
  <si>
    <t>得分</t>
  </si>
  <si>
    <t>主持科研项目</t>
  </si>
  <si>
    <t>出版（参编）专著或教材</t>
  </si>
  <si>
    <t>科研获奖</t>
  </si>
  <si>
    <t>专利（授权证书）</t>
  </si>
  <si>
    <t>专利（受理证明</t>
  </si>
  <si>
    <t>学术会议活动</t>
  </si>
  <si>
    <t>学科竞赛及科技活动</t>
  </si>
  <si>
    <t>社会工作</t>
  </si>
  <si>
    <t>获各类荣誉称号</t>
  </si>
  <si>
    <t>文体竞赛获奖</t>
  </si>
  <si>
    <t>何永江</t>
  </si>
  <si>
    <t>境内会议：2023年6月14日，武汉，世界交通运输大会，分会场宣读论文。9分</t>
  </si>
  <si>
    <t>康雷雷</t>
  </si>
  <si>
    <t>1、康雷雷等，A Dueling Deep Q-Network method for low-carbon traffic signal control（A++，一作，105分），2023年7月；2、李苏烔，康雷雷等，A perimeter control model of urban road network based on cooperative-noncooperative two-stage game（A+，二作，17.5分），9月15日；3、冯红艳，康雷雷等，智能网联环境下单交叉口车辆轨迹优化（B+，二作，4.5分），9月18日</t>
  </si>
  <si>
    <t>张晨阳</t>
  </si>
  <si>
    <t>1、Zhang, C., Yuan, J.等，Variation of Pilots’ Mental Workload Under Emergency Flight Conditions Induced by Different Equipment Failures: A Flight Simulator Study
（A+，Transportation Research Record，一作，49分），2023年7月；
2、Zhang, C., Yuan, J.等，Variation of Pilots’ Mental Workload Under Emergency Flight Conditions Induced by Different Equipment Failures: A Flight Simulator Study
（A，Transportation Research Board 2023 Annual Meeting，一作，0分），2023年1月；
3、Zhang, C., Liu, C.等，Incorporation of Pilot Factors into Risk Analysis of Civil Aviation Accidents from 2008 to 2020: A Data-Driven Bayesian Network Approach
（A++，Aerospace，一作，105分），2022年12月；
4、Liu, C., Zhang, C.等，Detection of Pilot’s Mental Workload Using a Wireless EEG Headset in Airfield Traffic Pattern Tasks
（A+，Entropy，二作，17.5分），2023年7月；
5、Liu, C., Zhang, C.等，Identification of pilots’ mental workload under different flight phases based on a portable EEG device
（A，7th International Conference on Transportation Information and Safety (ICTIS)，二作，10分），2023年9月；</t>
  </si>
  <si>
    <t xml:space="preserve"> </t>
  </si>
  <si>
    <t>1、2023年5月：第九届全国大学生能源经济学术创意大赛二等奖（*分）；</t>
  </si>
  <si>
    <t>王逸</t>
  </si>
  <si>
    <t>1、Yi Wang，Yangsheng Jiang等.Mitigating traffic oscillation through control of connected automated
vehicles: A cellular automata simulation
（A++，除导师外一作，105分），2023年8月；
2、Zhihong Yao，Yunxia Wu, Yi Wang*等.Analysis of the impact of maximum platoon size of CAVs on mixed traffic flow: An analytical and simulation method
（A++，除导师外三作，7.5分），2022年12月；</t>
  </si>
  <si>
    <t>境内会议：2023年6月16日、中国武汉、WTC 2023 Mitigating traffic oscillation through control of connected automated vehicles: A cellular automata simulation、已发表在《Expert Systems With Applications》（A++）</t>
  </si>
  <si>
    <t>李涛</t>
  </si>
  <si>
    <t xml:space="preserve">1、境外会议：2022年10月、India、Traffic and Granular Flow 2022；
</t>
  </si>
  <si>
    <t>刘海玥</t>
  </si>
  <si>
    <t>1（SCI四区论文未列入）</t>
  </si>
  <si>
    <t>2023年5月：第九届全国大学生能源经济学术创意大赛二等奖</t>
  </si>
  <si>
    <t>钱秋君</t>
  </si>
  <si>
    <t>1、Zhu Yao, Mi Gan, Qiujun Qian, Yu Qiao, Lifei Wei,
Variation of truck emission by trip purposes: Cases by real-world trajectory data,
Transportation Research Part D: Transport and Environment,
（A++，除导师外二作，150*0.3=45分），2023年9月；</t>
  </si>
  <si>
    <t xml:space="preserve">1、发明专利：一种公铁联运运量预测方法、装置、设备及可读存储介质（ZL 2022 1 1169408.2   
第1署名）（25分）；  
</t>
  </si>
  <si>
    <t>1、境内会议：2022.11、线上、世界交通运输大会
（WTC2022）、大会论文
集收录；</t>
  </si>
  <si>
    <t>刘展汝</t>
  </si>
  <si>
    <t>1、Liu, Zhanru, Cong Xiu, Yichen Sun, and Bin Shuai. "Ensemble Empirical Mode Decomposition-Based Gated Recurrent Unit Model for Short-Term Metro Passenger Flow Prediction." In 2022 IEEE 7th International Conference on Intelligent Transportation Engineering (ICITE), pp. 243-248. IEEE, 2022.（B+，除导师外一作，10.5分），2022年11月；</t>
  </si>
  <si>
    <t>1. 中国大学生计算机设计大赛-《城市轨道交通突发传染病事件信息平台》-国家二等奖
2. 第十八届全国大学生交通运输科技大赛《基于乘客轨迹估计和Wells-Rilev模型的城市轨道交通突发传染病事件信息平台研究》-国家三等奖
3. 第十八届全国大学生交通运输科技大赛《铁路车站人流聚集态势推演系统》-国家三等奖（限1项）</t>
  </si>
  <si>
    <t>1、2022-2023学年，担任团支书，3分；</t>
  </si>
  <si>
    <t>3×0.1=0.3</t>
  </si>
  <si>
    <t>李玥阳</t>
  </si>
  <si>
    <t>陈济达</t>
  </si>
  <si>
    <t>发明专利：一种载人电动垂直起降飞行器起降点选址方法（202310066932.5  受理，除导师外第1署名）（1.1分）；</t>
  </si>
  <si>
    <t>唐慧敏</t>
  </si>
  <si>
    <r>
      <rPr>
        <sz val="11"/>
        <color theme="1"/>
        <rFont val="宋体"/>
        <charset val="134"/>
        <scheme val="minor"/>
      </rPr>
      <t>1、</t>
    </r>
    <r>
      <rPr>
        <b/>
        <sz val="11"/>
        <color theme="1"/>
        <rFont val="宋体"/>
        <charset val="134"/>
        <scheme val="minor"/>
      </rPr>
      <t>Huimin Tang</t>
    </r>
    <r>
      <rPr>
        <sz val="11"/>
        <color theme="1"/>
        <rFont val="宋体"/>
        <charset val="134"/>
        <scheme val="minor"/>
      </rPr>
      <t>，Zhanbo Sun，Xiuting Wang，Impacts of connected automated vehicles on urban parking: a literature review（A,一作剩下两位为导师，2023年9月）（认教务系统注册的导师，除导师外，剩下两人，排名第一*0.7=28分）</t>
    </r>
  </si>
  <si>
    <t>1、2022年9月，出版
《探秘高铁》，10分；（参与专著编写，排第七，参与部分章节编写</t>
  </si>
  <si>
    <t xml:space="preserve">1、发明专利受理：一种交通需求管理下的吸引地收费策略的优化方法及系统（202310678686.9    
除导师外第3署名）（0.3分）；  
</t>
  </si>
  <si>
    <t>1、境内会议：2023/08/04-2023/08/06、西安、 The 7th International Conference on Transportation Information and Safety (ICTIS 2023)、已发表EI检索；
2、境内会议：2023/08/11-2023/08/13、上海、 The 14th Workshop on Computational Transportation Science,CTS 2023、已发表；</t>
  </si>
  <si>
    <t>1、2018-2019学年，担任党支部宣传委员，1分；（无证明、且年份不大对</t>
  </si>
  <si>
    <t>申皓</t>
  </si>
  <si>
    <t>1、申皓，张锦，孙文杰等.基于货物时间价值的空铁联运转运枢纽选址优化(A,一作，28分）
2、申皓，张锦，孙文杰. High-Speed Rail Express Transshipment Hub Location and Transportation Timeliness Evaluation（A，一作，28分）
3、孙文杰，张锦，申皓. Connectivity and centrality Geovisualization of express network in China（A+，除导师外二作，21分）
4、孙文杰，张锦，申皓. Joint optimization of parcel delivery periodic location-routing and prepositioning disaster response facilities（A，除导师外二作，12分）
5、张锦，朱红星，申皓. 复杂环境下工程建设项目应急物流选址-路径问题研究(A,除导师外2作，12分）</t>
  </si>
  <si>
    <t>1、国际会议境内举办；2023年8月，西安，7th International conference on transportation information and safety（ICTIS），论文已发表并做汇报。（12分）</t>
  </si>
  <si>
    <t>1、2022年12月，第一届天府杯全国大学生数学建模比赛一等奖（15分）</t>
  </si>
  <si>
    <t>杨皓男</t>
  </si>
  <si>
    <t>刘悦棋</t>
  </si>
  <si>
    <t>发明专利：（区域车辆受交通政策影响的排放评估与优化方法和系统 202211360810.9）除导师外单独署名</t>
  </si>
  <si>
    <t>发明专利受理申请（未见署名）</t>
  </si>
  <si>
    <t>境内会议：2023.7.14北京
The 23rd COTA International Conference of Transportation Professional，分会场会议发言</t>
  </si>
  <si>
    <t>沈子力</t>
  </si>
  <si>
    <t>施冬冬</t>
  </si>
  <si>
    <t>Li Tao, Shi Dongdong, Chen Juan, Li Huiwen, Ma Jian等. Experimental study of movement characteristics for different walking postures in a narrow channel（A+，除导师外2作，17.5分），2022年11月</t>
  </si>
  <si>
    <t xml:space="preserve">1、境外会议：2022年10月15-17日、Indian Institute of Technology Delhi（线上举办), Experimental study of bidirectional pedestrian flow in a corridor with height constraints </t>
  </si>
  <si>
    <t>王显龙</t>
  </si>
  <si>
    <t>李国栋</t>
  </si>
  <si>
    <t>张子悦</t>
  </si>
  <si>
    <t>冯利阳</t>
  </si>
  <si>
    <t>境内会议：2023年8月11日-14日、上海、计算交通科学、未发表论文、获最佳论文奖</t>
  </si>
  <si>
    <t>邹佳铭</t>
  </si>
  <si>
    <t>薛倩</t>
  </si>
  <si>
    <t>2021300373</t>
  </si>
  <si>
    <t>胡伟健</t>
  </si>
  <si>
    <t>汪旭</t>
  </si>
  <si>
    <t xml:space="preserve">1、汪旭等.Traffic Safety Assessment with Integrated Communication System of Connected and
Automated Vehicles at Signalized Intersections
（A+，一作，70分*0.7=49），2022年11月；
</t>
  </si>
  <si>
    <t>鲍震天</t>
  </si>
  <si>
    <t>杨在旭</t>
  </si>
  <si>
    <t>1、杨在旭，彭其渊，赵军等.城轨线路夜间全线单线双向行车模式下行车能力计算
（B，一作，7分），2023年4月；</t>
  </si>
  <si>
    <t>1、2022-2023学年，担任文体及生活委员，1分；</t>
  </si>
  <si>
    <t>姚竹</t>
  </si>
  <si>
    <t xml:space="preserve">1.Yao Zhu,Gan Mi,Li Xiaoke,Liu Xiaobo.Strategic plan for China’s air high-speed rail express freight network and its carbon reduction potential(A++,一作，150分*0.70=105分),2022年11月
2.Yao Zhu,Gan Mi,Qian Qiujun,Qiao Yu,Wei Lifei.Variation of truck emission by trip purposes: Cases by real-world trajectory data(A++,一作，150分*0.7=105分),2023年9月
</t>
  </si>
  <si>
    <t>1、境外会议：2023.1.09, Washington DC, 102nd Annual Meeting of the Transportation Research Board (TRB) Presentation
2、国际会议（境内举办）：武汉,2023.6,Word Transportation Convention(WTC2023), 优秀论文</t>
  </si>
  <si>
    <t>肖国胜</t>
  </si>
  <si>
    <t>1、YangshengJiang, Yuqin Ma, Guosheng Xiao等. A capacity model of signalized intersection with dedicated lanes for automated vehicles(A+, 除导师外二作，21分），2023年7月；2、YangshengJiang, Zhiyuan Yi, Guosheng Xiao等.Modeling the Effect of the Platoon Size of CAVs on Mixed Traffic Flow: A Cellular Automaton MethodA+, 除导师外二作，21分），2023年9月；</t>
  </si>
  <si>
    <t>1、境内会议：2022年11月、武汉、2022世界交通运输大会、长摘要；（未指明主会场）</t>
  </si>
  <si>
    <t>霍浩阳</t>
  </si>
  <si>
    <t>向江海</t>
  </si>
  <si>
    <t>郑帅</t>
  </si>
  <si>
    <t>1、Shuai Zheng，Yugang Liu.Exploring the comprehensive optimization model for location strategy of bridging depots based on metro vulnerability and information entropy
（A，除导师外一作，40分），2023年8月；
2、Sijie Liang，Yugang Liu, Shuai Zheng. Research On the Cascading Failure of Multi-Layer Public Transport Network with Subway Service Interruption
（A，除导师外二作，12分），2023年8月；</t>
  </si>
  <si>
    <t>1、2023年6月-2024年6月，主持复杂轨道交通网络突发中断下的应急恢复策略与关键问题研究项目，30分；</t>
  </si>
  <si>
    <t>1、2022年，获四川省公路科学技术奖三等奖，10分；</t>
  </si>
  <si>
    <t>1、发明专利授权：一种采用间歇式车道的交叉口信号控制方法（ZL202110882571.2 第一署名）（50*0.6=30分）；  
2、发明专利授权：基于柔性公交接驳系统线的车辆服务属性决策优化方法（ZL202111061015.5 除导师外第5署名）（50*0.05=2.5分）；
3、发明专利授权：一种自动驾驶车辆多车道连续编导轨迹优化方法（ZL202210926129.X 除导师外第3署名）（50*0.15=7.5分）；
2、发明专利受理：一种基于轨道交通网络的应急桥接公交驻车点选址方法，2分（专利受理还要折减系数的：2*0.55=1.1分），一种载人电动垂直起降飞行器起降点选址方法，2分*0.15=0.3分，一种基于模块化公交车系统的同城快送方法，2*0.2=0.4分，一种基于模块化运输车的应急救援方法，2*0.1=0.2分；</t>
  </si>
  <si>
    <t>1、境内会议：2023年8月、西安、7th INTERNATIONAL CONFERENCE ON TRANSPORTATION INFORMATION AND SAFETY 、发表并宣读该会议录用的论文：Exploring the comprehensive optimization model for location strategy of bridging depots based on metro vulnerability and information entropy（会议优秀论文）（15）
2、 境内会议：2023年8月、西安、7th INTERNATIONAL CONFERENCE ON TRANSPORTATION INFORMATION AND SAFETY、发表并宣读该会议录用的论文： Research On the Cascading Failure of Multi-Layer Public Transport Network with Subway Service Interruption（12）</t>
  </si>
  <si>
    <t>1、2023年6月：2023年全国大学生英语作文大赛研究生组省级三等奖（7分）；</t>
  </si>
  <si>
    <t>1、2022-2023学年，担任党支部组织委员，2分；</t>
  </si>
  <si>
    <t>1、2022年12月，获优秀研究生标兵，3分；</t>
  </si>
  <si>
    <t>/</t>
  </si>
  <si>
    <t>贺南南</t>
  </si>
  <si>
    <t>Sijing Liu, Nannan He*,等Logistics cluster and its future development: A comprehensive research review（A++，二作，37.5分），2022年12月</t>
  </si>
  <si>
    <t>2022年10月：2022天府杯全国大学生数学建模竞赛一等奖</t>
  </si>
  <si>
    <t>王磊</t>
  </si>
  <si>
    <t>注意：（此表适用于21级博士）
1、所有分数保留两位小数；
2、所有成果认定有效时间范围2022.9.23—2023.9.22；
3、请按照模板格式填写。</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</si>
</sst>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color theme="9" tint="-0.249977111117893"/>
      <name val="宋体"/>
      <charset val="134"/>
      <scheme val="minor"/>
    </font>
    <font>
      <sz val="11"/>
      <color rgb="FFC00000"/>
      <name val="宋体"/>
      <charset val="134"/>
      <scheme val="minor"/>
    </font>
    <font>
      <sz val="11"/>
      <color rgb="FFFFC000"/>
      <name val="宋体"/>
      <charset val="134"/>
      <scheme val="minor"/>
    </font>
    <font>
      <sz val="10"/>
      <color theme="9" tint="-0.249977111117893"/>
      <name val="宋体"/>
      <charset val="134"/>
      <scheme val="minor"/>
    </font>
    <font>
      <sz val="11"/>
      <name val="宋体"/>
      <charset val="134"/>
      <scheme val="minor"/>
    </font>
    <font>
      <b/>
      <sz val="11"/>
      <color theme="1"/>
      <name val="宋体"/>
      <charset val="134"/>
      <scheme val="minor"/>
    </font>
    <font>
      <sz val="10"/>
      <color theme="1"/>
      <name val="宋体"/>
      <charset val="134"/>
      <scheme val="minor"/>
    </font>
    <font>
      <b/>
      <sz val="11"/>
      <color rgb="FFFF0000"/>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0" fontId="1" fillId="0"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176" fontId="5" fillId="0" borderId="0" xfId="0" applyNumberFormat="1" applyFont="1" applyAlignment="1">
      <alignmen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Border="1" applyAlignment="1">
      <alignment horizontal="center" vertical="top" wrapText="1"/>
    </xf>
    <xf numFmtId="0" fontId="0" fillId="0" borderId="1" xfId="0" applyFont="1" applyFill="1" applyBorder="1" applyAlignment="1">
      <alignment horizontal="center" vertical="center"/>
    </xf>
    <xf numFmtId="0" fontId="5" fillId="0" borderId="2" xfId="0" applyFont="1" applyBorder="1" applyAlignment="1">
      <alignmen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9" fillId="0" borderId="0" xfId="0" applyFont="1" applyAlignment="1">
      <alignment horizontal="left" vertical="center" wrapText="1"/>
    </xf>
    <xf numFmtId="0" fontId="0" fillId="0" borderId="1" xfId="0" applyFont="1" applyBorder="1" applyAlignment="1">
      <alignment horizontal="right" vertical="center"/>
    </xf>
    <xf numFmtId="49" fontId="7" fillId="0" borderId="1" xfId="0" applyNumberFormat="1" applyFont="1" applyBorder="1" applyAlignment="1">
      <alignment horizontal="center" vertical="center" wrapText="1"/>
    </xf>
    <xf numFmtId="49" fontId="4" fillId="0" borderId="7" xfId="0" applyNumberFormat="1" applyFont="1" applyBorder="1" applyAlignment="1">
      <alignment horizontal="left" vertical="center" wrapText="1"/>
    </xf>
    <xf numFmtId="176" fontId="0" fillId="2" borderId="1" xfId="0" applyNumberFormat="1" applyFont="1" applyFill="1" applyBorder="1" applyAlignment="1">
      <alignment horizontal="center" vertical="center" wrapText="1"/>
    </xf>
    <xf numFmtId="2" fontId="1" fillId="0" borderId="0" xfId="0" applyNumberFormat="1"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4"/>
  <sheetViews>
    <sheetView tabSelected="1" zoomScale="90" zoomScaleNormal="90" topLeftCell="L1" workbookViewId="0">
      <pane ySplit="2" topLeftCell="A3" activePane="bottomLeft" state="frozen"/>
      <selection/>
      <selection pane="bottomLeft" activeCell="P3" sqref="P3"/>
    </sheetView>
  </sheetViews>
  <sheetFormatPr defaultColWidth="9" defaultRowHeight="14.4"/>
  <cols>
    <col min="1" max="1" width="5" style="10" customWidth="1"/>
    <col min="2" max="2" width="12.6666666666667" style="10" customWidth="1"/>
    <col min="3" max="3" width="10.5" style="10" customWidth="1"/>
    <col min="4" max="4" width="24.3333333333333" style="10" customWidth="1"/>
    <col min="5" max="5" width="8" style="11" customWidth="1"/>
    <col min="6" max="6" width="16.5" style="10" customWidth="1"/>
    <col min="7" max="7" width="5.83333333333333" style="10" customWidth="1"/>
    <col min="8" max="8" width="25.1666666666667" style="10" customWidth="1"/>
    <col min="9" max="9" width="5.83333333333333" style="10" customWidth="1"/>
    <col min="10" max="10" width="16.5" style="10" customWidth="1"/>
    <col min="11" max="11" width="5.83333333333333" style="10" customWidth="1"/>
    <col min="12" max="13" width="16.5" style="10" customWidth="1"/>
    <col min="14" max="14" width="5.83333333333333" style="10" customWidth="1"/>
    <col min="15" max="15" width="20" style="10" customWidth="1"/>
    <col min="16" max="16" width="9.83333333333333" style="10" customWidth="1"/>
    <col min="17" max="17" width="20.8333333333333" style="10" customWidth="1"/>
    <col min="18" max="18" width="5.83333333333333" style="10" customWidth="1"/>
    <col min="19" max="19" width="14.1666666666667" style="9" customWidth="1"/>
    <col min="20" max="20" width="13.1666666666667" style="9" customWidth="1"/>
    <col min="21" max="21" width="14.1666666666667" style="10" customWidth="1"/>
    <col min="22" max="23" width="16.3333333333333" style="10" customWidth="1"/>
    <col min="24" max="24" width="13.8333333333333" style="10" customWidth="1"/>
    <col min="25" max="25" width="14.1666666666667" style="10" customWidth="1"/>
    <col min="26" max="26" width="12.8333333333333" style="10" customWidth="1"/>
    <col min="27" max="16384" width="9" style="10"/>
  </cols>
  <sheetData>
    <row r="1" spans="1:27">
      <c r="A1" s="12" t="s">
        <v>0</v>
      </c>
      <c r="B1" s="12" t="s">
        <v>1</v>
      </c>
      <c r="C1" s="12" t="s">
        <v>2</v>
      </c>
      <c r="D1" s="12" t="s">
        <v>3</v>
      </c>
      <c r="E1" s="13"/>
      <c r="F1" s="12"/>
      <c r="G1" s="12"/>
      <c r="H1" s="12"/>
      <c r="I1" s="12"/>
      <c r="J1" s="12"/>
      <c r="K1" s="12"/>
      <c r="L1" s="12"/>
      <c r="M1" s="12"/>
      <c r="N1" s="12"/>
      <c r="O1" s="12"/>
      <c r="P1" s="12"/>
      <c r="Q1" s="12"/>
      <c r="R1" s="12"/>
      <c r="S1" s="12" t="s">
        <v>4</v>
      </c>
      <c r="T1" s="12" t="s">
        <v>5</v>
      </c>
      <c r="U1" s="12" t="s">
        <v>6</v>
      </c>
      <c r="V1" s="12"/>
      <c r="W1" s="12"/>
      <c r="X1" s="12" t="s">
        <v>7</v>
      </c>
      <c r="Y1" s="12" t="s">
        <v>8</v>
      </c>
      <c r="Z1" s="12" t="s">
        <v>9</v>
      </c>
      <c r="AA1" s="12" t="s">
        <v>10</v>
      </c>
    </row>
    <row r="2" ht="28.8" spans="1:27">
      <c r="A2" s="12"/>
      <c r="B2" s="12"/>
      <c r="C2" s="12"/>
      <c r="D2" s="12" t="s">
        <v>11</v>
      </c>
      <c r="E2" s="13" t="s">
        <v>12</v>
      </c>
      <c r="F2" s="12" t="s">
        <v>13</v>
      </c>
      <c r="G2" s="12" t="s">
        <v>12</v>
      </c>
      <c r="H2" s="12" t="s">
        <v>14</v>
      </c>
      <c r="I2" s="12" t="s">
        <v>12</v>
      </c>
      <c r="J2" s="12" t="s">
        <v>15</v>
      </c>
      <c r="K2" s="12" t="s">
        <v>12</v>
      </c>
      <c r="L2" s="12" t="s">
        <v>16</v>
      </c>
      <c r="M2" s="12" t="s">
        <v>17</v>
      </c>
      <c r="N2" s="12" t="s">
        <v>12</v>
      </c>
      <c r="O2" s="12" t="s">
        <v>18</v>
      </c>
      <c r="P2" s="12" t="s">
        <v>12</v>
      </c>
      <c r="Q2" s="12" t="s">
        <v>19</v>
      </c>
      <c r="R2" s="12" t="s">
        <v>12</v>
      </c>
      <c r="S2" s="12"/>
      <c r="T2" s="12"/>
      <c r="U2" s="12" t="s">
        <v>20</v>
      </c>
      <c r="V2" s="12" t="s">
        <v>21</v>
      </c>
      <c r="W2" s="12" t="s">
        <v>22</v>
      </c>
      <c r="X2" s="12"/>
      <c r="Y2" s="12"/>
      <c r="Z2" s="12"/>
      <c r="AA2" s="12"/>
    </row>
    <row r="3" s="1" customFormat="1" ht="43" customHeight="1" spans="1:27">
      <c r="A3" s="14">
        <v>1</v>
      </c>
      <c r="B3" s="14">
        <v>2021300348</v>
      </c>
      <c r="C3" s="14" t="s">
        <v>23</v>
      </c>
      <c r="D3" s="15"/>
      <c r="E3" s="16"/>
      <c r="F3" s="15"/>
      <c r="G3" s="15"/>
      <c r="H3" s="15"/>
      <c r="I3" s="15"/>
      <c r="J3" s="15"/>
      <c r="K3" s="15"/>
      <c r="L3" s="15"/>
      <c r="M3" s="15"/>
      <c r="N3" s="15"/>
      <c r="O3" s="15" t="s">
        <v>24</v>
      </c>
      <c r="P3" s="15">
        <v>9</v>
      </c>
      <c r="Q3" s="15"/>
      <c r="R3" s="15"/>
      <c r="S3" s="15">
        <v>9</v>
      </c>
      <c r="T3" s="14">
        <f>S3*0.9</f>
        <v>8.1</v>
      </c>
      <c r="U3" s="15"/>
      <c r="V3" s="15"/>
      <c r="W3" s="15"/>
      <c r="X3" s="14"/>
      <c r="Y3" s="14"/>
      <c r="Z3" s="14">
        <v>8.1</v>
      </c>
      <c r="AA3" s="14"/>
    </row>
    <row r="4" s="1" customFormat="1" ht="238" customHeight="1" spans="1:27">
      <c r="A4" s="14">
        <v>2</v>
      </c>
      <c r="B4" s="14">
        <v>2021300349</v>
      </c>
      <c r="C4" s="14" t="s">
        <v>25</v>
      </c>
      <c r="D4" s="15" t="s">
        <v>26</v>
      </c>
      <c r="E4" s="17">
        <v>127</v>
      </c>
      <c r="F4" s="14"/>
      <c r="G4" s="14"/>
      <c r="H4" s="14"/>
      <c r="I4" s="14"/>
      <c r="J4" s="14"/>
      <c r="K4" s="14"/>
      <c r="L4" s="14"/>
      <c r="M4" s="14"/>
      <c r="N4" s="14"/>
      <c r="O4" s="14"/>
      <c r="P4" s="14"/>
      <c r="Q4" s="14"/>
      <c r="R4" s="14"/>
      <c r="S4" s="14">
        <v>127</v>
      </c>
      <c r="T4" s="14">
        <f t="shared" ref="T4:T34" si="0">S4*0.9</f>
        <v>114.3</v>
      </c>
      <c r="U4" s="14"/>
      <c r="V4" s="14"/>
      <c r="W4" s="14"/>
      <c r="X4" s="14"/>
      <c r="Y4" s="14"/>
      <c r="Z4" s="14">
        <v>114.3</v>
      </c>
      <c r="AA4" s="14"/>
    </row>
    <row r="5" s="2" customFormat="1" ht="409" customHeight="1" spans="1:27">
      <c r="A5" s="14">
        <v>3</v>
      </c>
      <c r="B5" s="14">
        <v>2021300350</v>
      </c>
      <c r="C5" s="14" t="s">
        <v>27</v>
      </c>
      <c r="D5" s="15" t="s">
        <v>28</v>
      </c>
      <c r="E5" s="14">
        <v>181.5</v>
      </c>
      <c r="F5" s="14" t="s">
        <v>29</v>
      </c>
      <c r="G5" s="14"/>
      <c r="H5" s="14"/>
      <c r="I5" s="14"/>
      <c r="J5" s="14"/>
      <c r="K5" s="14"/>
      <c r="L5" s="14"/>
      <c r="M5" s="14"/>
      <c r="N5" s="14"/>
      <c r="O5" s="15"/>
      <c r="P5" s="14"/>
      <c r="Q5" s="31" t="s">
        <v>30</v>
      </c>
      <c r="R5" s="14">
        <v>10</v>
      </c>
      <c r="S5" s="14">
        <v>191.5</v>
      </c>
      <c r="T5" s="14">
        <f t="shared" si="0"/>
        <v>172.35</v>
      </c>
      <c r="U5" s="14"/>
      <c r="V5" s="14"/>
      <c r="W5" s="14"/>
      <c r="X5" s="14"/>
      <c r="Y5" s="14"/>
      <c r="Z5" s="14">
        <f>T5</f>
        <v>172.35</v>
      </c>
      <c r="AA5" s="14"/>
    </row>
    <row r="6" s="1" customFormat="1" ht="259.2" spans="1:27">
      <c r="A6" s="14">
        <v>4</v>
      </c>
      <c r="B6" s="14">
        <v>2021300351</v>
      </c>
      <c r="C6" s="14" t="s">
        <v>31</v>
      </c>
      <c r="D6" s="15" t="s">
        <v>32</v>
      </c>
      <c r="E6" s="17">
        <v>112.5</v>
      </c>
      <c r="F6" s="14"/>
      <c r="G6" s="14"/>
      <c r="H6" s="14"/>
      <c r="I6" s="14"/>
      <c r="J6" s="14"/>
      <c r="K6" s="14"/>
      <c r="L6" s="14"/>
      <c r="M6" s="14"/>
      <c r="N6" s="14"/>
      <c r="O6" s="15" t="s">
        <v>33</v>
      </c>
      <c r="P6" s="14">
        <v>9</v>
      </c>
      <c r="Q6" s="14"/>
      <c r="R6" s="14"/>
      <c r="S6" s="14">
        <v>121.5</v>
      </c>
      <c r="T6" s="14">
        <f t="shared" si="0"/>
        <v>109.35</v>
      </c>
      <c r="U6" s="14"/>
      <c r="V6" s="14"/>
      <c r="W6" s="14"/>
      <c r="X6" s="14"/>
      <c r="Y6" s="14"/>
      <c r="Z6" s="14">
        <v>109.35</v>
      </c>
      <c r="AA6" s="14"/>
    </row>
    <row r="7" s="1" customFormat="1" ht="86.4" spans="1:27">
      <c r="A7" s="14">
        <v>5</v>
      </c>
      <c r="B7" s="14">
        <v>2021300352</v>
      </c>
      <c r="C7" s="14" t="s">
        <v>34</v>
      </c>
      <c r="D7" s="15"/>
      <c r="E7" s="16"/>
      <c r="F7" s="15"/>
      <c r="G7" s="15"/>
      <c r="H7" s="15"/>
      <c r="I7" s="15"/>
      <c r="J7" s="15"/>
      <c r="K7" s="15"/>
      <c r="L7" s="15"/>
      <c r="M7" s="15"/>
      <c r="N7" s="15"/>
      <c r="O7" s="15" t="s">
        <v>35</v>
      </c>
      <c r="P7" s="15">
        <v>9</v>
      </c>
      <c r="Q7" s="15"/>
      <c r="R7" s="15"/>
      <c r="S7" s="15">
        <v>9</v>
      </c>
      <c r="T7" s="14">
        <f t="shared" si="0"/>
        <v>8.1</v>
      </c>
      <c r="U7" s="15"/>
      <c r="V7" s="15"/>
      <c r="W7" s="15"/>
      <c r="X7" s="14"/>
      <c r="Y7" s="14"/>
      <c r="Z7" s="14">
        <v>8.1</v>
      </c>
      <c r="AA7" s="14"/>
    </row>
    <row r="8" s="1" customFormat="1" ht="43.2" spans="1:27">
      <c r="A8" s="14">
        <v>6</v>
      </c>
      <c r="B8" s="14">
        <v>2021300353</v>
      </c>
      <c r="C8" s="14" t="s">
        <v>36</v>
      </c>
      <c r="D8" s="15" t="s">
        <v>37</v>
      </c>
      <c r="E8" s="16">
        <v>0</v>
      </c>
      <c r="F8" s="15"/>
      <c r="G8" s="15"/>
      <c r="H8" s="15"/>
      <c r="I8" s="15"/>
      <c r="J8" s="15"/>
      <c r="K8" s="15"/>
      <c r="L8" s="15"/>
      <c r="M8" s="15"/>
      <c r="N8" s="15"/>
      <c r="O8" s="15"/>
      <c r="P8" s="15"/>
      <c r="Q8" s="15" t="s">
        <v>38</v>
      </c>
      <c r="R8" s="15">
        <v>10</v>
      </c>
      <c r="S8" s="15">
        <v>12</v>
      </c>
      <c r="T8" s="14">
        <f t="shared" si="0"/>
        <v>10.8</v>
      </c>
      <c r="U8" s="15"/>
      <c r="V8" s="15"/>
      <c r="W8" s="15"/>
      <c r="X8" s="14"/>
      <c r="Y8" s="14"/>
      <c r="Z8" s="14">
        <v>10.8</v>
      </c>
      <c r="AA8" s="14"/>
    </row>
    <row r="9" s="3" customFormat="1" ht="201.6" spans="1:27">
      <c r="A9" s="14">
        <v>7</v>
      </c>
      <c r="B9" s="15">
        <v>2021300354</v>
      </c>
      <c r="C9" s="15" t="s">
        <v>39</v>
      </c>
      <c r="D9" s="15" t="s">
        <v>40</v>
      </c>
      <c r="E9" s="16">
        <v>45</v>
      </c>
      <c r="F9" s="15"/>
      <c r="G9" s="15"/>
      <c r="H9" s="15"/>
      <c r="I9" s="15"/>
      <c r="J9" s="15"/>
      <c r="K9" s="15"/>
      <c r="L9" s="15" t="s">
        <v>41</v>
      </c>
      <c r="M9" s="15"/>
      <c r="N9" s="15">
        <f>50*0.5</f>
        <v>25</v>
      </c>
      <c r="O9" s="15" t="s">
        <v>42</v>
      </c>
      <c r="P9" s="15">
        <f>12*0.5</f>
        <v>6</v>
      </c>
      <c r="Q9" s="15"/>
      <c r="R9" s="15"/>
      <c r="S9" s="15">
        <f>E9+N9+P9</f>
        <v>76</v>
      </c>
      <c r="T9" s="14">
        <f t="shared" si="0"/>
        <v>68.4</v>
      </c>
      <c r="U9" s="15"/>
      <c r="V9" s="15"/>
      <c r="W9" s="15"/>
      <c r="X9" s="15"/>
      <c r="Y9" s="15"/>
      <c r="Z9" s="15">
        <f>T9+Y9</f>
        <v>68.4</v>
      </c>
      <c r="AA9" s="15"/>
    </row>
    <row r="10" s="4" customFormat="1" ht="259.2" spans="1:27">
      <c r="A10" s="14">
        <v>8</v>
      </c>
      <c r="B10" s="14">
        <v>2021300355</v>
      </c>
      <c r="C10" s="14" t="s">
        <v>43</v>
      </c>
      <c r="D10" s="15" t="s">
        <v>44</v>
      </c>
      <c r="E10" s="17">
        <v>10.5</v>
      </c>
      <c r="F10" s="14"/>
      <c r="G10" s="14"/>
      <c r="H10" s="14"/>
      <c r="I10" s="14"/>
      <c r="J10" s="15"/>
      <c r="K10" s="14"/>
      <c r="L10" s="14"/>
      <c r="M10" s="14"/>
      <c r="N10" s="14"/>
      <c r="O10" s="14"/>
      <c r="P10" s="14"/>
      <c r="Q10" s="15" t="s">
        <v>45</v>
      </c>
      <c r="R10" s="14">
        <v>15</v>
      </c>
      <c r="S10" s="14">
        <v>25.5</v>
      </c>
      <c r="T10" s="14">
        <f t="shared" si="0"/>
        <v>22.95</v>
      </c>
      <c r="U10" s="14" t="s">
        <v>46</v>
      </c>
      <c r="V10" s="14"/>
      <c r="W10" s="14"/>
      <c r="X10" s="14">
        <v>3</v>
      </c>
      <c r="Y10" s="14" t="s">
        <v>47</v>
      </c>
      <c r="Z10" s="14">
        <v>23.25</v>
      </c>
      <c r="AA10" s="14"/>
    </row>
    <row r="11" s="5" customFormat="1" spans="1:27">
      <c r="A11" s="14">
        <v>9</v>
      </c>
      <c r="B11" s="15">
        <v>2021300356</v>
      </c>
      <c r="C11" s="15" t="s">
        <v>48</v>
      </c>
      <c r="D11" s="15"/>
      <c r="E11" s="16"/>
      <c r="F11" s="15"/>
      <c r="G11" s="15"/>
      <c r="H11" s="15"/>
      <c r="I11" s="15"/>
      <c r="J11" s="15"/>
      <c r="K11" s="15"/>
      <c r="L11" s="15"/>
      <c r="M11" s="15"/>
      <c r="N11" s="15"/>
      <c r="O11" s="15"/>
      <c r="P11" s="15"/>
      <c r="Q11" s="15"/>
      <c r="R11" s="15"/>
      <c r="S11" s="15"/>
      <c r="T11" s="14"/>
      <c r="U11" s="15"/>
      <c r="V11" s="15"/>
      <c r="W11" s="15"/>
      <c r="X11" s="15"/>
      <c r="Y11" s="15"/>
      <c r="Z11" s="15"/>
      <c r="AA11" s="15"/>
    </row>
    <row r="12" s="4" customFormat="1" ht="129.6" spans="1:27">
      <c r="A12" s="14">
        <v>10</v>
      </c>
      <c r="B12" s="14">
        <v>2021300357</v>
      </c>
      <c r="C12" s="14" t="s">
        <v>49</v>
      </c>
      <c r="D12" s="14"/>
      <c r="E12" s="17"/>
      <c r="F12" s="14"/>
      <c r="G12" s="14"/>
      <c r="H12" s="14"/>
      <c r="I12" s="14"/>
      <c r="J12" s="14"/>
      <c r="K12" s="14"/>
      <c r="L12" s="15" t="s">
        <v>50</v>
      </c>
      <c r="M12" s="15"/>
      <c r="N12" s="14">
        <v>1.1</v>
      </c>
      <c r="O12" s="14"/>
      <c r="P12" s="14"/>
      <c r="Q12" s="14"/>
      <c r="R12" s="14"/>
      <c r="S12" s="14">
        <v>1.1</v>
      </c>
      <c r="T12" s="14">
        <f t="shared" si="0"/>
        <v>0.99</v>
      </c>
      <c r="U12" s="14"/>
      <c r="V12" s="14"/>
      <c r="W12" s="14"/>
      <c r="X12" s="14"/>
      <c r="Y12" s="14"/>
      <c r="Z12" s="14">
        <v>0.99</v>
      </c>
      <c r="AA12" s="14"/>
    </row>
    <row r="13" s="4" customFormat="1" ht="259.2" spans="1:27">
      <c r="A13" s="14">
        <v>11</v>
      </c>
      <c r="B13" s="14">
        <v>2021300358</v>
      </c>
      <c r="C13" s="14" t="s">
        <v>51</v>
      </c>
      <c r="D13" s="15" t="s">
        <v>52</v>
      </c>
      <c r="E13" s="16">
        <v>28</v>
      </c>
      <c r="F13" s="15"/>
      <c r="G13" s="15"/>
      <c r="H13" s="15" t="s">
        <v>53</v>
      </c>
      <c r="I13" s="15">
        <v>4</v>
      </c>
      <c r="J13" s="15"/>
      <c r="K13" s="15"/>
      <c r="L13" s="15" t="s">
        <v>54</v>
      </c>
      <c r="M13" s="15"/>
      <c r="N13" s="15">
        <v>0.3</v>
      </c>
      <c r="O13" s="15" t="s">
        <v>55</v>
      </c>
      <c r="P13" s="15">
        <v>24</v>
      </c>
      <c r="Q13" s="15"/>
      <c r="R13" s="15"/>
      <c r="S13" s="15">
        <f>E13+G13+I13+N13+K13+P13+R13</f>
        <v>56.3</v>
      </c>
      <c r="T13" s="14">
        <f t="shared" si="0"/>
        <v>50.67</v>
      </c>
      <c r="U13" s="15" t="s">
        <v>56</v>
      </c>
      <c r="V13" s="15"/>
      <c r="W13" s="15"/>
      <c r="X13" s="14"/>
      <c r="Y13" s="14"/>
      <c r="Z13" s="14">
        <f>Y13+T13</f>
        <v>50.67</v>
      </c>
      <c r="AA13" s="14"/>
    </row>
    <row r="14" s="1" customFormat="1" ht="409" customHeight="1" spans="1:27">
      <c r="A14" s="14">
        <v>12</v>
      </c>
      <c r="B14" s="14">
        <v>2021300359</v>
      </c>
      <c r="C14" s="14" t="s">
        <v>57</v>
      </c>
      <c r="D14" s="15" t="s">
        <v>58</v>
      </c>
      <c r="E14" s="17">
        <v>101</v>
      </c>
      <c r="F14" s="14"/>
      <c r="G14" s="14"/>
      <c r="H14" s="14"/>
      <c r="I14" s="14"/>
      <c r="J14" s="14"/>
      <c r="K14" s="14"/>
      <c r="L14" s="14"/>
      <c r="M14" s="14"/>
      <c r="N14" s="14"/>
      <c r="O14" s="15" t="s">
        <v>59</v>
      </c>
      <c r="P14" s="14">
        <v>12</v>
      </c>
      <c r="Q14" s="15" t="s">
        <v>60</v>
      </c>
      <c r="R14" s="14">
        <v>15</v>
      </c>
      <c r="S14" s="14">
        <v>128</v>
      </c>
      <c r="T14" s="14">
        <f t="shared" si="0"/>
        <v>115.2</v>
      </c>
      <c r="U14" s="14"/>
      <c r="V14" s="14"/>
      <c r="W14" s="14"/>
      <c r="X14" s="14"/>
      <c r="Y14" s="14"/>
      <c r="Z14" s="14">
        <v>115.2</v>
      </c>
      <c r="AA14" s="14"/>
    </row>
    <row r="15" s="4" customFormat="1" spans="1:27">
      <c r="A15" s="14">
        <v>13</v>
      </c>
      <c r="B15" s="14">
        <v>2021300361</v>
      </c>
      <c r="C15" s="14" t="s">
        <v>61</v>
      </c>
      <c r="D15" s="14"/>
      <c r="E15" s="17"/>
      <c r="F15" s="14"/>
      <c r="G15" s="14"/>
      <c r="H15" s="14"/>
      <c r="I15" s="14"/>
      <c r="J15" s="14"/>
      <c r="K15" s="14"/>
      <c r="L15" s="14"/>
      <c r="M15" s="14"/>
      <c r="N15" s="14"/>
      <c r="O15" s="14"/>
      <c r="P15" s="14"/>
      <c r="Q15" s="14"/>
      <c r="R15" s="14"/>
      <c r="S15" s="14"/>
      <c r="T15" s="14"/>
      <c r="U15" s="14"/>
      <c r="V15" s="14"/>
      <c r="W15" s="14"/>
      <c r="X15" s="14"/>
      <c r="Y15" s="14"/>
      <c r="Z15" s="14"/>
      <c r="AA15" s="14"/>
    </row>
    <row r="16" s="1" customFormat="1" ht="115.2" spans="1:27">
      <c r="A16" s="14">
        <v>14</v>
      </c>
      <c r="B16" s="14">
        <v>2021300362</v>
      </c>
      <c r="C16" s="14" t="s">
        <v>62</v>
      </c>
      <c r="D16" s="14"/>
      <c r="E16" s="17"/>
      <c r="F16" s="14"/>
      <c r="G16" s="14"/>
      <c r="H16" s="14"/>
      <c r="I16" s="14"/>
      <c r="J16" s="14"/>
      <c r="K16" s="14"/>
      <c r="L16" s="21" t="s">
        <v>63</v>
      </c>
      <c r="M16" s="21" t="s">
        <v>64</v>
      </c>
      <c r="N16" s="14">
        <v>0</v>
      </c>
      <c r="O16" s="15" t="s">
        <v>65</v>
      </c>
      <c r="P16" s="14">
        <f>12*0.5*0.75</f>
        <v>4.5</v>
      </c>
      <c r="Q16" s="14"/>
      <c r="R16" s="14"/>
      <c r="S16" s="14">
        <f>P16+N16</f>
        <v>4.5</v>
      </c>
      <c r="T16" s="14">
        <f t="shared" si="0"/>
        <v>4.05</v>
      </c>
      <c r="U16" s="14"/>
      <c r="V16" s="14"/>
      <c r="W16" s="14"/>
      <c r="X16" s="14"/>
      <c r="Y16" s="14"/>
      <c r="Z16" s="14">
        <v>4.05</v>
      </c>
      <c r="AA16" s="14"/>
    </row>
    <row r="17" s="5" customFormat="1" spans="1:27">
      <c r="A17" s="14">
        <v>15</v>
      </c>
      <c r="B17" s="15">
        <v>2021300363</v>
      </c>
      <c r="C17" s="15" t="s">
        <v>66</v>
      </c>
      <c r="D17" s="15"/>
      <c r="E17" s="16"/>
      <c r="F17" s="15"/>
      <c r="G17" s="15"/>
      <c r="H17" s="15"/>
      <c r="I17" s="15"/>
      <c r="J17" s="15"/>
      <c r="K17" s="15"/>
      <c r="L17" s="15"/>
      <c r="M17" s="15"/>
      <c r="N17" s="15"/>
      <c r="O17" s="15"/>
      <c r="P17" s="15"/>
      <c r="Q17" s="15"/>
      <c r="R17" s="15"/>
      <c r="S17" s="15"/>
      <c r="T17" s="14"/>
      <c r="U17" s="15"/>
      <c r="V17" s="15"/>
      <c r="W17" s="15"/>
      <c r="X17" s="15"/>
      <c r="Y17" s="15"/>
      <c r="Z17" s="15"/>
      <c r="AA17" s="15"/>
    </row>
    <row r="18" s="3" customFormat="1" ht="144" spans="1:27">
      <c r="A18" s="14">
        <v>16</v>
      </c>
      <c r="B18" s="15">
        <v>2021300364</v>
      </c>
      <c r="C18" s="15" t="s">
        <v>67</v>
      </c>
      <c r="D18" s="15" t="s">
        <v>68</v>
      </c>
      <c r="E18" s="16">
        <v>17.5</v>
      </c>
      <c r="F18" s="15"/>
      <c r="G18" s="15"/>
      <c r="H18" s="15"/>
      <c r="I18" s="15"/>
      <c r="J18" s="15"/>
      <c r="K18" s="15"/>
      <c r="L18" s="15"/>
      <c r="M18" s="15"/>
      <c r="N18" s="15"/>
      <c r="O18" s="15" t="s">
        <v>69</v>
      </c>
      <c r="P18" s="15">
        <v>4.5</v>
      </c>
      <c r="Q18" s="15"/>
      <c r="R18" s="15"/>
      <c r="S18" s="15">
        <v>22</v>
      </c>
      <c r="T18" s="14">
        <f t="shared" si="0"/>
        <v>19.8</v>
      </c>
      <c r="U18" s="15"/>
      <c r="V18" s="15"/>
      <c r="W18" s="15"/>
      <c r="X18" s="15">
        <v>0</v>
      </c>
      <c r="Y18" s="15">
        <v>0</v>
      </c>
      <c r="Z18" s="15">
        <v>19.8</v>
      </c>
      <c r="AA18" s="15"/>
    </row>
    <row r="19" s="3" customFormat="1" spans="1:27">
      <c r="A19" s="14">
        <v>17</v>
      </c>
      <c r="B19" s="15">
        <v>2021300365</v>
      </c>
      <c r="C19" s="15" t="s">
        <v>70</v>
      </c>
      <c r="D19" s="15"/>
      <c r="E19" s="16"/>
      <c r="F19" s="15"/>
      <c r="G19" s="15"/>
      <c r="H19" s="15"/>
      <c r="I19" s="15"/>
      <c r="J19" s="15"/>
      <c r="K19" s="15"/>
      <c r="L19" s="15"/>
      <c r="M19" s="15"/>
      <c r="N19" s="15"/>
      <c r="O19" s="15"/>
      <c r="P19" s="15"/>
      <c r="Q19" s="15"/>
      <c r="R19" s="15"/>
      <c r="S19" s="15"/>
      <c r="T19" s="14"/>
      <c r="U19" s="15"/>
      <c r="V19" s="15"/>
      <c r="W19" s="15"/>
      <c r="X19" s="15"/>
      <c r="Y19" s="15"/>
      <c r="Z19" s="15"/>
      <c r="AA19" s="15"/>
    </row>
    <row r="20" s="3" customFormat="1" spans="1:27">
      <c r="A20" s="14">
        <v>18</v>
      </c>
      <c r="B20" s="15">
        <v>2021300366</v>
      </c>
      <c r="C20" s="15" t="s">
        <v>71</v>
      </c>
      <c r="D20" s="15"/>
      <c r="E20" s="16"/>
      <c r="F20" s="15"/>
      <c r="G20" s="15"/>
      <c r="H20" s="15"/>
      <c r="I20" s="15"/>
      <c r="J20" s="15"/>
      <c r="K20" s="15"/>
      <c r="L20" s="15"/>
      <c r="M20" s="15"/>
      <c r="N20" s="15"/>
      <c r="O20" s="15"/>
      <c r="P20" s="15"/>
      <c r="Q20" s="15"/>
      <c r="R20" s="15"/>
      <c r="S20" s="15"/>
      <c r="T20" s="14"/>
      <c r="U20" s="15"/>
      <c r="V20" s="15"/>
      <c r="W20" s="15"/>
      <c r="X20" s="15"/>
      <c r="Y20" s="15"/>
      <c r="Z20" s="15"/>
      <c r="AA20" s="15"/>
    </row>
    <row r="21" s="3" customFormat="1" spans="1:27">
      <c r="A21" s="14">
        <v>19</v>
      </c>
      <c r="B21" s="15">
        <v>2021300367</v>
      </c>
      <c r="C21" s="15" t="s">
        <v>72</v>
      </c>
      <c r="D21" s="15"/>
      <c r="E21" s="16"/>
      <c r="F21" s="15"/>
      <c r="G21" s="15"/>
      <c r="H21" s="15"/>
      <c r="I21" s="15"/>
      <c r="J21" s="15"/>
      <c r="K21" s="15"/>
      <c r="L21" s="15"/>
      <c r="M21" s="15"/>
      <c r="N21" s="15"/>
      <c r="O21" s="15"/>
      <c r="P21" s="15"/>
      <c r="Q21" s="15"/>
      <c r="R21" s="15"/>
      <c r="S21" s="15"/>
      <c r="T21" s="14"/>
      <c r="U21" s="15"/>
      <c r="V21" s="15"/>
      <c r="W21" s="15"/>
      <c r="X21" s="15"/>
      <c r="Y21" s="15"/>
      <c r="Z21" s="15"/>
      <c r="AA21" s="15"/>
    </row>
    <row r="22" s="6" customFormat="1" ht="57.6" spans="1:27">
      <c r="A22" s="15">
        <v>20</v>
      </c>
      <c r="B22" s="15">
        <v>2021300368</v>
      </c>
      <c r="C22" s="15" t="s">
        <v>73</v>
      </c>
      <c r="D22" s="15"/>
      <c r="E22" s="15"/>
      <c r="F22" s="15"/>
      <c r="G22" s="15"/>
      <c r="H22" s="15"/>
      <c r="I22" s="15"/>
      <c r="J22" s="15"/>
      <c r="K22" s="15"/>
      <c r="L22" s="15"/>
      <c r="M22" s="15"/>
      <c r="N22" s="15"/>
      <c r="O22" s="15" t="s">
        <v>74</v>
      </c>
      <c r="P22" s="15">
        <v>3</v>
      </c>
      <c r="Q22" s="15"/>
      <c r="R22" s="15"/>
      <c r="S22" s="15">
        <v>3</v>
      </c>
      <c r="T22" s="14">
        <f t="shared" si="0"/>
        <v>2.7</v>
      </c>
      <c r="U22" s="15"/>
      <c r="V22" s="15"/>
      <c r="W22" s="15"/>
      <c r="X22" s="15"/>
      <c r="Y22" s="15"/>
      <c r="Z22" s="15">
        <v>2.7</v>
      </c>
      <c r="AA22" s="15"/>
    </row>
    <row r="23" s="1" customFormat="1" spans="1:27">
      <c r="A23" s="14">
        <v>21</v>
      </c>
      <c r="B23" s="14">
        <v>2021300369</v>
      </c>
      <c r="C23" s="14" t="s">
        <v>75</v>
      </c>
      <c r="D23" s="14"/>
      <c r="E23" s="17"/>
      <c r="F23" s="14"/>
      <c r="G23" s="14"/>
      <c r="H23" s="14"/>
      <c r="I23" s="14"/>
      <c r="J23" s="14"/>
      <c r="K23" s="14"/>
      <c r="L23" s="14"/>
      <c r="M23" s="14"/>
      <c r="N23" s="14"/>
      <c r="O23" s="14"/>
      <c r="P23" s="14"/>
      <c r="Q23" s="14"/>
      <c r="R23" s="14"/>
      <c r="S23" s="14"/>
      <c r="T23" s="14"/>
      <c r="U23" s="14"/>
      <c r="V23" s="14"/>
      <c r="W23" s="14"/>
      <c r="X23" s="14"/>
      <c r="Y23" s="14"/>
      <c r="Z23" s="14"/>
      <c r="AA23" s="14"/>
    </row>
    <row r="24" s="7" customFormat="1" spans="1:28">
      <c r="A24" s="14">
        <v>22</v>
      </c>
      <c r="B24" s="14">
        <v>2021300371</v>
      </c>
      <c r="C24" s="15" t="s">
        <v>76</v>
      </c>
      <c r="D24" s="18"/>
      <c r="E24" s="19"/>
      <c r="F24" s="18"/>
      <c r="G24" s="18"/>
      <c r="H24" s="18"/>
      <c r="I24" s="18"/>
      <c r="J24" s="18"/>
      <c r="K24" s="18"/>
      <c r="L24" s="18"/>
      <c r="M24" s="18"/>
      <c r="N24" s="18"/>
      <c r="O24" s="18"/>
      <c r="P24" s="18"/>
      <c r="Q24" s="18"/>
      <c r="R24" s="18"/>
      <c r="S24" s="18"/>
      <c r="T24" s="14"/>
      <c r="U24" s="18"/>
      <c r="V24" s="18"/>
      <c r="W24" s="18"/>
      <c r="X24" s="18"/>
      <c r="Y24" s="18"/>
      <c r="Z24" s="18"/>
      <c r="AA24" s="32"/>
      <c r="AB24" s="33"/>
    </row>
    <row r="25" s="1" customFormat="1" spans="1:27">
      <c r="A25" s="14">
        <v>23</v>
      </c>
      <c r="B25" s="14" t="s">
        <v>77</v>
      </c>
      <c r="C25" s="20" t="s">
        <v>78</v>
      </c>
      <c r="D25" s="14"/>
      <c r="E25" s="17"/>
      <c r="F25" s="14"/>
      <c r="G25" s="14"/>
      <c r="H25" s="14"/>
      <c r="I25" s="14"/>
      <c r="J25" s="14"/>
      <c r="K25" s="14"/>
      <c r="L25" s="14"/>
      <c r="M25" s="14"/>
      <c r="N25" s="14"/>
      <c r="O25" s="14"/>
      <c r="P25" s="14"/>
      <c r="Q25" s="14"/>
      <c r="R25" s="14"/>
      <c r="S25" s="14"/>
      <c r="T25" s="14"/>
      <c r="U25" s="14"/>
      <c r="V25" s="14"/>
      <c r="W25" s="14"/>
      <c r="X25" s="14"/>
      <c r="Y25" s="14"/>
      <c r="Z25" s="14"/>
      <c r="AA25" s="14"/>
    </row>
    <row r="26" s="1" customFormat="1" ht="158.4" spans="1:27">
      <c r="A26" s="14">
        <v>24</v>
      </c>
      <c r="B26" s="14">
        <v>2021300374</v>
      </c>
      <c r="C26" s="14" t="s">
        <v>79</v>
      </c>
      <c r="D26" s="21" t="s">
        <v>80</v>
      </c>
      <c r="E26" s="22">
        <v>49</v>
      </c>
      <c r="F26" s="15"/>
      <c r="G26" s="15"/>
      <c r="H26" s="15"/>
      <c r="I26" s="15"/>
      <c r="J26" s="15"/>
      <c r="K26" s="15"/>
      <c r="L26" s="15"/>
      <c r="M26" s="15"/>
      <c r="N26" s="15"/>
      <c r="O26" s="15"/>
      <c r="P26" s="15"/>
      <c r="Q26" s="15"/>
      <c r="R26" s="15"/>
      <c r="S26" s="15">
        <v>49</v>
      </c>
      <c r="T26" s="14">
        <f t="shared" si="0"/>
        <v>44.1</v>
      </c>
      <c r="U26" s="15"/>
      <c r="V26" s="15"/>
      <c r="W26" s="15"/>
      <c r="X26" s="14"/>
      <c r="Y26" s="14"/>
      <c r="Z26" s="14">
        <f>T26</f>
        <v>44.1</v>
      </c>
      <c r="AA26" s="14"/>
    </row>
    <row r="27" s="3" customFormat="1" spans="1:27">
      <c r="A27" s="14">
        <v>25</v>
      </c>
      <c r="B27" s="15">
        <v>2021310339</v>
      </c>
      <c r="C27" s="15" t="s">
        <v>81</v>
      </c>
      <c r="D27" s="15"/>
      <c r="E27" s="16"/>
      <c r="F27" s="15"/>
      <c r="G27" s="15"/>
      <c r="H27" s="15"/>
      <c r="I27" s="15"/>
      <c r="J27" s="15"/>
      <c r="K27" s="15"/>
      <c r="L27" s="15"/>
      <c r="M27" s="15"/>
      <c r="N27" s="15"/>
      <c r="O27" s="15"/>
      <c r="P27" s="15"/>
      <c r="Q27" s="15"/>
      <c r="R27" s="15"/>
      <c r="S27" s="15"/>
      <c r="T27" s="14"/>
      <c r="U27" s="15"/>
      <c r="V27" s="15"/>
      <c r="W27" s="15"/>
      <c r="X27" s="15"/>
      <c r="Y27" s="15"/>
      <c r="Z27" s="15"/>
      <c r="AA27" s="15"/>
    </row>
    <row r="28" s="1" customFormat="1" ht="86.4" spans="1:27">
      <c r="A28" s="14">
        <v>26</v>
      </c>
      <c r="B28" s="14">
        <v>2021310340</v>
      </c>
      <c r="C28" s="14" t="s">
        <v>82</v>
      </c>
      <c r="D28" s="15" t="s">
        <v>83</v>
      </c>
      <c r="E28" s="16">
        <v>7</v>
      </c>
      <c r="F28" s="15"/>
      <c r="G28" s="15"/>
      <c r="H28" s="15"/>
      <c r="I28" s="15"/>
      <c r="J28" s="15"/>
      <c r="K28" s="15"/>
      <c r="L28" s="15"/>
      <c r="M28" s="15"/>
      <c r="N28" s="15"/>
      <c r="O28" s="15"/>
      <c r="P28" s="15"/>
      <c r="Q28" s="15"/>
      <c r="R28" s="15"/>
      <c r="S28" s="15">
        <v>7</v>
      </c>
      <c r="T28" s="14">
        <f t="shared" si="0"/>
        <v>6.3</v>
      </c>
      <c r="U28" s="15" t="s">
        <v>84</v>
      </c>
      <c r="V28" s="15"/>
      <c r="W28" s="15"/>
      <c r="X28" s="14">
        <v>1</v>
      </c>
      <c r="Y28" s="14">
        <v>0.1</v>
      </c>
      <c r="Z28" s="14">
        <v>6.4</v>
      </c>
      <c r="AA28" s="14"/>
    </row>
    <row r="29" s="3" customFormat="1" ht="273.6" spans="1:28">
      <c r="A29" s="14">
        <v>27</v>
      </c>
      <c r="B29" s="15">
        <v>2021310341</v>
      </c>
      <c r="C29" s="15" t="s">
        <v>85</v>
      </c>
      <c r="D29" s="15" t="s">
        <v>86</v>
      </c>
      <c r="E29" s="16">
        <v>210</v>
      </c>
      <c r="F29" s="15"/>
      <c r="G29" s="15"/>
      <c r="H29" s="15"/>
      <c r="I29" s="15"/>
      <c r="J29" s="15"/>
      <c r="K29" s="15"/>
      <c r="L29" s="15"/>
      <c r="M29" s="15"/>
      <c r="N29" s="15"/>
      <c r="O29" s="15" t="s">
        <v>87</v>
      </c>
      <c r="P29" s="15">
        <f>24*0.75+12*(0.5+0.25)</f>
        <v>27</v>
      </c>
      <c r="Q29" s="15"/>
      <c r="R29" s="15"/>
      <c r="S29" s="16">
        <f>E29+P29</f>
        <v>237</v>
      </c>
      <c r="T29" s="14">
        <f t="shared" si="0"/>
        <v>213.3</v>
      </c>
      <c r="U29" s="15"/>
      <c r="V29" s="15"/>
      <c r="W29" s="15"/>
      <c r="X29" s="15"/>
      <c r="Y29" s="15"/>
      <c r="Z29" s="34">
        <f>T29</f>
        <v>213.3</v>
      </c>
      <c r="AA29" s="15"/>
      <c r="AB29" s="35"/>
    </row>
    <row r="30" s="3" customFormat="1" ht="244.8" spans="1:27">
      <c r="A30" s="14">
        <v>28</v>
      </c>
      <c r="B30" s="15">
        <v>2021310342</v>
      </c>
      <c r="C30" s="15" t="s">
        <v>88</v>
      </c>
      <c r="D30" s="23" t="s">
        <v>89</v>
      </c>
      <c r="E30" s="16">
        <v>42</v>
      </c>
      <c r="F30" s="15"/>
      <c r="G30" s="15"/>
      <c r="H30" s="15"/>
      <c r="I30" s="15"/>
      <c r="J30" s="15"/>
      <c r="K30" s="15"/>
      <c r="L30" s="15"/>
      <c r="M30" s="15"/>
      <c r="N30" s="15"/>
      <c r="O30" s="15" t="s">
        <v>90</v>
      </c>
      <c r="P30" s="15">
        <v>2.25</v>
      </c>
      <c r="Q30" s="15"/>
      <c r="R30" s="15"/>
      <c r="S30" s="15">
        <v>44.25</v>
      </c>
      <c r="T30" s="14">
        <f t="shared" si="0"/>
        <v>39.825</v>
      </c>
      <c r="U30" s="15"/>
      <c r="V30" s="15"/>
      <c r="W30" s="15"/>
      <c r="X30" s="15"/>
      <c r="Y30" s="15"/>
      <c r="Z30" s="15">
        <f>T30</f>
        <v>39.825</v>
      </c>
      <c r="AA30" s="15"/>
    </row>
    <row r="31" s="1" customFormat="1" spans="1:27">
      <c r="A31" s="14">
        <v>29</v>
      </c>
      <c r="B31" s="14">
        <v>2021310343</v>
      </c>
      <c r="C31" s="14" t="s">
        <v>91</v>
      </c>
      <c r="D31" s="14"/>
      <c r="E31" s="17"/>
      <c r="F31" s="14"/>
      <c r="G31" s="14"/>
      <c r="H31" s="14"/>
      <c r="I31" s="14"/>
      <c r="J31" s="14"/>
      <c r="K31" s="14"/>
      <c r="L31" s="14"/>
      <c r="M31" s="14"/>
      <c r="N31" s="14"/>
      <c r="O31" s="14"/>
      <c r="P31" s="14"/>
      <c r="Q31" s="14"/>
      <c r="R31" s="14"/>
      <c r="S31" s="14"/>
      <c r="T31" s="14"/>
      <c r="U31" s="14"/>
      <c r="V31" s="14"/>
      <c r="W31" s="14"/>
      <c r="X31" s="14"/>
      <c r="Y31" s="14"/>
      <c r="Z31" s="14"/>
      <c r="AA31" s="14"/>
    </row>
    <row r="32" s="3" customFormat="1" spans="1:27">
      <c r="A32" s="14">
        <v>30</v>
      </c>
      <c r="B32" s="15">
        <v>2021310344</v>
      </c>
      <c r="C32" s="15" t="s">
        <v>92</v>
      </c>
      <c r="D32" s="15"/>
      <c r="E32" s="16"/>
      <c r="F32" s="15"/>
      <c r="G32" s="15"/>
      <c r="H32" s="15"/>
      <c r="I32" s="15"/>
      <c r="J32" s="15"/>
      <c r="K32" s="15"/>
      <c r="L32" s="15"/>
      <c r="M32" s="15"/>
      <c r="N32" s="15"/>
      <c r="O32" s="15"/>
      <c r="P32" s="15"/>
      <c r="Q32" s="15"/>
      <c r="R32" s="15"/>
      <c r="S32" s="15"/>
      <c r="T32" s="14"/>
      <c r="U32" s="15"/>
      <c r="V32" s="15"/>
      <c r="W32" s="15"/>
      <c r="X32" s="15"/>
      <c r="Y32" s="15"/>
      <c r="Z32" s="15"/>
      <c r="AA32" s="15"/>
    </row>
    <row r="33" s="8" customFormat="1" ht="409.5" spans="1:27">
      <c r="A33" s="24">
        <v>31</v>
      </c>
      <c r="B33" s="24">
        <v>2021310345</v>
      </c>
      <c r="C33" s="24" t="s">
        <v>93</v>
      </c>
      <c r="D33" s="21" t="s">
        <v>94</v>
      </c>
      <c r="E33" s="22">
        <v>52</v>
      </c>
      <c r="F33" s="21" t="s">
        <v>95</v>
      </c>
      <c r="G33" s="21">
        <v>30</v>
      </c>
      <c r="H33" s="21"/>
      <c r="I33" s="21">
        <v>0</v>
      </c>
      <c r="J33" s="21" t="s">
        <v>96</v>
      </c>
      <c r="K33" s="21">
        <v>10</v>
      </c>
      <c r="L33" s="21" t="s">
        <v>97</v>
      </c>
      <c r="M33" s="21"/>
      <c r="N33" s="21">
        <v>42</v>
      </c>
      <c r="O33" s="21" t="s">
        <v>98</v>
      </c>
      <c r="P33" s="21">
        <v>27</v>
      </c>
      <c r="Q33" s="21" t="s">
        <v>99</v>
      </c>
      <c r="R33" s="21">
        <v>7</v>
      </c>
      <c r="S33" s="21">
        <f>R33+P33+K33++N33+G33+E33</f>
        <v>168</v>
      </c>
      <c r="T33" s="14">
        <f t="shared" si="0"/>
        <v>151.2</v>
      </c>
      <c r="U33" s="21" t="s">
        <v>100</v>
      </c>
      <c r="V33" s="21" t="s">
        <v>101</v>
      </c>
      <c r="W33" s="21" t="s">
        <v>102</v>
      </c>
      <c r="X33" s="24">
        <v>5</v>
      </c>
      <c r="Y33" s="24">
        <f>X33*0.1</f>
        <v>0.5</v>
      </c>
      <c r="Z33" s="24">
        <f>ROUND(Y33+T33,2)</f>
        <v>151.7</v>
      </c>
      <c r="AA33" s="24"/>
    </row>
    <row r="34" s="1" customFormat="1" ht="100.8" spans="1:27">
      <c r="A34" s="14">
        <v>32</v>
      </c>
      <c r="B34" s="14">
        <v>2021310370</v>
      </c>
      <c r="C34" s="14" t="s">
        <v>103</v>
      </c>
      <c r="D34" s="15" t="s">
        <v>104</v>
      </c>
      <c r="E34" s="17">
        <v>37.5</v>
      </c>
      <c r="F34" s="14" t="s">
        <v>29</v>
      </c>
      <c r="G34" s="14"/>
      <c r="H34" s="14"/>
      <c r="I34" s="14"/>
      <c r="J34" s="14"/>
      <c r="K34" s="14"/>
      <c r="L34" s="14"/>
      <c r="M34" s="14"/>
      <c r="N34" s="14"/>
      <c r="O34" s="14"/>
      <c r="P34" s="14"/>
      <c r="Q34" s="15" t="s">
        <v>105</v>
      </c>
      <c r="R34" s="14">
        <v>15</v>
      </c>
      <c r="S34" s="14">
        <v>52.5</v>
      </c>
      <c r="T34" s="14">
        <f t="shared" si="0"/>
        <v>47.25</v>
      </c>
      <c r="U34" s="14"/>
      <c r="V34" s="14"/>
      <c r="W34" s="14"/>
      <c r="X34" s="14"/>
      <c r="Y34" s="14"/>
      <c r="Z34" s="14">
        <v>47.25</v>
      </c>
      <c r="AA34" s="14"/>
    </row>
    <row r="35" s="3" customFormat="1" spans="1:27">
      <c r="A35" s="14">
        <v>33</v>
      </c>
      <c r="B35" s="15">
        <v>2021310372</v>
      </c>
      <c r="C35" s="15" t="s">
        <v>106</v>
      </c>
      <c r="D35" s="15"/>
      <c r="E35" s="16"/>
      <c r="F35" s="15"/>
      <c r="G35" s="15"/>
      <c r="H35" s="15"/>
      <c r="I35" s="15"/>
      <c r="J35" s="15"/>
      <c r="K35" s="15"/>
      <c r="L35" s="15"/>
      <c r="M35" s="15"/>
      <c r="N35" s="15"/>
      <c r="O35" s="15"/>
      <c r="P35" s="15"/>
      <c r="Q35" s="15"/>
      <c r="R35" s="15"/>
      <c r="S35" s="15"/>
      <c r="T35" s="15"/>
      <c r="U35" s="15"/>
      <c r="V35" s="15"/>
      <c r="W35" s="15"/>
      <c r="X35" s="15"/>
      <c r="Y35" s="15"/>
      <c r="Z35" s="15"/>
      <c r="AA35" s="15"/>
    </row>
    <row r="36" s="9" customFormat="1" spans="1:27">
      <c r="A36" s="10"/>
      <c r="B36" s="10"/>
      <c r="C36" s="10"/>
      <c r="D36" s="10"/>
      <c r="E36" s="11"/>
      <c r="F36" s="10"/>
      <c r="G36" s="10"/>
      <c r="H36" s="10"/>
      <c r="I36" s="10"/>
      <c r="J36" s="10"/>
      <c r="K36" s="10"/>
      <c r="L36" s="10"/>
      <c r="M36" s="10"/>
      <c r="N36" s="10"/>
      <c r="O36" s="10"/>
      <c r="P36" s="10"/>
      <c r="Q36" s="10"/>
      <c r="R36" s="10"/>
      <c r="U36" s="10"/>
      <c r="V36" s="10"/>
      <c r="W36" s="10"/>
      <c r="X36" s="10"/>
      <c r="Y36" s="10"/>
      <c r="Z36" s="10"/>
      <c r="AA36" s="10"/>
    </row>
    <row r="37" s="9" customFormat="1" spans="1:27">
      <c r="A37" s="10"/>
      <c r="B37" s="10"/>
      <c r="C37" s="10"/>
      <c r="D37" s="10"/>
      <c r="E37" s="11"/>
      <c r="F37" s="10"/>
      <c r="G37" s="10"/>
      <c r="H37" s="10"/>
      <c r="I37" s="10"/>
      <c r="J37" s="10"/>
      <c r="K37" s="10"/>
      <c r="L37" s="10"/>
      <c r="M37" s="10"/>
      <c r="N37" s="10"/>
      <c r="O37" s="10"/>
      <c r="P37" s="10"/>
      <c r="Q37" s="10"/>
      <c r="R37" s="10"/>
      <c r="U37" s="10"/>
      <c r="V37" s="10"/>
      <c r="W37" s="10"/>
      <c r="X37" s="10"/>
      <c r="Y37" s="10"/>
      <c r="Z37" s="10"/>
      <c r="AA37" s="10"/>
    </row>
    <row r="38" s="9" customFormat="1" ht="15.15" spans="1:27">
      <c r="A38" s="10"/>
      <c r="B38" s="10"/>
      <c r="C38" s="10"/>
      <c r="D38" s="10"/>
      <c r="E38" s="11"/>
      <c r="F38" s="10"/>
      <c r="G38" s="10"/>
      <c r="H38" s="10"/>
      <c r="I38" s="10"/>
      <c r="J38" s="10"/>
      <c r="K38" s="10"/>
      <c r="L38" s="10"/>
      <c r="M38" s="10"/>
      <c r="N38" s="10"/>
      <c r="O38" s="10"/>
      <c r="P38" s="10"/>
      <c r="Q38" s="10"/>
      <c r="R38" s="10"/>
      <c r="U38" s="10"/>
      <c r="V38" s="10"/>
      <c r="W38" s="10"/>
      <c r="X38" s="10"/>
      <c r="Y38" s="10"/>
      <c r="Z38" s="10"/>
      <c r="AA38" s="10"/>
    </row>
    <row r="39" s="9" customFormat="1" ht="15.15" spans="1:27">
      <c r="A39" s="25"/>
      <c r="B39" s="26" t="s">
        <v>107</v>
      </c>
      <c r="C39" s="27"/>
      <c r="D39" s="27"/>
      <c r="E39" s="27"/>
      <c r="F39" s="27"/>
      <c r="G39" s="28"/>
      <c r="H39" s="29"/>
      <c r="I39" s="30"/>
      <c r="J39" s="10"/>
      <c r="K39" s="10"/>
      <c r="L39" s="10"/>
      <c r="M39" s="10"/>
      <c r="N39" s="10"/>
      <c r="O39" s="10"/>
      <c r="P39" s="10"/>
      <c r="Q39" s="10"/>
      <c r="R39" s="10"/>
      <c r="U39" s="10"/>
      <c r="V39" s="10"/>
      <c r="W39" s="10"/>
      <c r="X39" s="10"/>
      <c r="Y39" s="10"/>
      <c r="Z39" s="10"/>
      <c r="AA39" s="10"/>
    </row>
    <row r="44" ht="14" customHeight="1"/>
  </sheetData>
  <sortState ref="A2:K46">
    <sortCondition ref="H2" descending="1"/>
  </sortState>
  <mergeCells count="12">
    <mergeCell ref="D1:R1"/>
    <mergeCell ref="U1:W1"/>
    <mergeCell ref="B39:H39"/>
    <mergeCell ref="A1:A2"/>
    <mergeCell ref="B1:B2"/>
    <mergeCell ref="C1:C2"/>
    <mergeCell ref="S1:S2"/>
    <mergeCell ref="T1:T2"/>
    <mergeCell ref="X1:X2"/>
    <mergeCell ref="Y1:Y2"/>
    <mergeCell ref="Z1:Z2"/>
    <mergeCell ref="AA1:AA2"/>
  </mergeCells>
  <pageMargins left="0.236220472440945" right="0.236220472440945" top="0.393700787401575" bottom="0.393700787401575" header="0.31496062992126" footer="0.31496062992126"/>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Macintosh Excel</Application>
  <HeadingPairs>
    <vt:vector size="2" baseType="variant">
      <vt:variant>
        <vt:lpstr>工作表</vt:lpstr>
      </vt:variant>
      <vt:variant>
        <vt:i4>1</vt:i4>
      </vt:variant>
    </vt:vector>
  </HeadingPairs>
  <TitlesOfParts>
    <vt:vector size="1" baseType="lpstr">
      <vt:lpstr>博士21级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黄莺</dc:creator>
  <cp:lastModifiedBy>驰逸</cp:lastModifiedBy>
  <dcterms:created xsi:type="dcterms:W3CDTF">2014-09-12T00:32:00Z</dcterms:created>
  <cp:lastPrinted>2023-09-26T00:18:00Z</cp:lastPrinted>
  <dcterms:modified xsi:type="dcterms:W3CDTF">2023-10-08T08:53:13Z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75806CB2F8A24D5DABA0822B818A4E97_13</vt:lpwstr>
  </property>
</Properties>
</file>