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wutong\Desktop\奖学金公示分数\"/>
    </mc:Choice>
  </mc:AlternateContent>
  <xr:revisionPtr revIDLastSave="0" documentId="13_ncr:1_{DD63501E-DE6E-463A-ABF9-8D52BA5C97B5}" xr6:coauthVersionLast="47" xr6:coauthVersionMax="47" xr10:uidLastSave="{00000000-0000-0000-0000-000000000000}"/>
  <bookViews>
    <workbookView xWindow="-120" yWindow="-120" windowWidth="29040" windowHeight="15840" activeTab="1" xr2:uid="{00000000-000D-0000-FFFF-FFFF00000000}"/>
  </bookViews>
  <sheets>
    <sheet name="硕士22级X班" sheetId="1" r:id="rId1"/>
    <sheet name="硕士23级X班" sheetId="2" r:id="rId2"/>
  </sheets>
  <definedNames>
    <definedName name="_xlnm._FilterDatabase" localSheetId="1" hidden="1">硕士23级X班!$A$2:$AC$336</definedName>
  </definedNames>
  <calcPr calcId="191029"/>
</workbook>
</file>

<file path=xl/calcChain.xml><?xml version="1.0" encoding="utf-8"?>
<calcChain xmlns="http://schemas.openxmlformats.org/spreadsheetml/2006/main">
  <c r="U336" i="2" l="1"/>
  <c r="E336" i="2"/>
  <c r="E335" i="2"/>
  <c r="AA335" i="2" s="1"/>
  <c r="E334" i="2"/>
  <c r="AA334" i="2" s="1"/>
  <c r="Z333" i="2"/>
  <c r="E333" i="2"/>
  <c r="Z332" i="2"/>
  <c r="T332" i="2"/>
  <c r="U332" i="2" s="1"/>
  <c r="E332" i="2"/>
  <c r="Z331" i="2"/>
  <c r="T331" i="2"/>
  <c r="U331" i="2" s="1"/>
  <c r="E331" i="2"/>
  <c r="E330" i="2"/>
  <c r="AA330" i="2" s="1"/>
  <c r="Z329" i="2"/>
  <c r="U329" i="2"/>
  <c r="E329" i="2"/>
  <c r="E328" i="2"/>
  <c r="AA328" i="2" s="1"/>
  <c r="Z327" i="2"/>
  <c r="AA327" i="2" s="1"/>
  <c r="U327" i="2"/>
  <c r="E327" i="2"/>
  <c r="Z326" i="2"/>
  <c r="E326" i="2"/>
  <c r="Z325" i="2"/>
  <c r="E325" i="2"/>
  <c r="Z324" i="2"/>
  <c r="T324" i="2"/>
  <c r="U324" i="2" s="1"/>
  <c r="E324" i="2"/>
  <c r="Z323" i="2"/>
  <c r="T323" i="2"/>
  <c r="U323" i="2" s="1"/>
  <c r="E323" i="2"/>
  <c r="Z322" i="2"/>
  <c r="E322" i="2"/>
  <c r="Z321" i="2"/>
  <c r="T321" i="2"/>
  <c r="U321" i="2" s="1"/>
  <c r="E321" i="2"/>
  <c r="T320" i="2"/>
  <c r="U320" i="2" s="1"/>
  <c r="AA320" i="2" s="1"/>
  <c r="E320" i="2"/>
  <c r="T319" i="2"/>
  <c r="U319" i="2" s="1"/>
  <c r="E319" i="2"/>
  <c r="T318" i="2"/>
  <c r="U318" i="2" s="1"/>
  <c r="E318" i="2"/>
  <c r="E317" i="2"/>
  <c r="AA317" i="2" s="1"/>
  <c r="T316" i="2"/>
  <c r="U316" i="2" s="1"/>
  <c r="E316" i="2"/>
  <c r="T315" i="2"/>
  <c r="U315" i="2" s="1"/>
  <c r="AA315" i="2" s="1"/>
  <c r="E315" i="2"/>
  <c r="E314" i="2"/>
  <c r="AA314" i="2" s="1"/>
  <c r="Z313" i="2"/>
  <c r="E313" i="2"/>
  <c r="Z312" i="2"/>
  <c r="E312" i="2"/>
  <c r="Z311" i="2"/>
  <c r="E311" i="2"/>
  <c r="Z310" i="2"/>
  <c r="T310" i="2"/>
  <c r="U310" i="2" s="1"/>
  <c r="E310" i="2"/>
  <c r="T309" i="2"/>
  <c r="U309" i="2" s="1"/>
  <c r="E309" i="2"/>
  <c r="Z308" i="2"/>
  <c r="E308" i="2"/>
  <c r="AA308" i="2" s="1"/>
  <c r="Z307" i="2"/>
  <c r="E307" i="2"/>
  <c r="Z306" i="2"/>
  <c r="T306" i="2"/>
  <c r="E306" i="2"/>
  <c r="Z305" i="2"/>
  <c r="T305" i="2"/>
  <c r="U305" i="2" s="1"/>
  <c r="E305" i="2"/>
  <c r="Z304" i="2"/>
  <c r="T304" i="2"/>
  <c r="U304" i="2" s="1"/>
  <c r="E304" i="2"/>
  <c r="Z303" i="2"/>
  <c r="T303" i="2"/>
  <c r="U303" i="2" s="1"/>
  <c r="E303" i="2"/>
  <c r="Z302" i="2"/>
  <c r="E302" i="2"/>
  <c r="T301" i="2"/>
  <c r="U301" i="2" s="1"/>
  <c r="E301" i="2"/>
  <c r="Z300" i="2"/>
  <c r="T300" i="2"/>
  <c r="U300" i="2" s="1"/>
  <c r="E300" i="2"/>
  <c r="T299" i="2"/>
  <c r="U299" i="2" s="1"/>
  <c r="E299" i="2"/>
  <c r="T298" i="2"/>
  <c r="U298" i="2" s="1"/>
  <c r="E298" i="2"/>
  <c r="T297" i="2"/>
  <c r="U297" i="2" s="1"/>
  <c r="E297" i="2"/>
  <c r="T296" i="2"/>
  <c r="U296" i="2" s="1"/>
  <c r="E296" i="2"/>
  <c r="U295" i="2"/>
  <c r="T295" i="2"/>
  <c r="E295" i="2"/>
  <c r="Z294" i="2"/>
  <c r="E294" i="2"/>
  <c r="Z293" i="2"/>
  <c r="E293" i="2"/>
  <c r="Z292" i="2"/>
  <c r="T292" i="2"/>
  <c r="U292" i="2" s="1"/>
  <c r="E292" i="2"/>
  <c r="Z291" i="2"/>
  <c r="T291" i="2"/>
  <c r="U291" i="2" s="1"/>
  <c r="E291" i="2"/>
  <c r="Z290" i="2"/>
  <c r="T290" i="2"/>
  <c r="U290" i="2" s="1"/>
  <c r="E290" i="2"/>
  <c r="Z289" i="2"/>
  <c r="E289" i="2"/>
  <c r="T288" i="2"/>
  <c r="U288" i="2" s="1"/>
  <c r="E288" i="2"/>
  <c r="T287" i="2"/>
  <c r="U287" i="2" s="1"/>
  <c r="E287" i="2"/>
  <c r="Z286" i="2"/>
  <c r="E286" i="2"/>
  <c r="Z285" i="2"/>
  <c r="T285" i="2"/>
  <c r="U285" i="2" s="1"/>
  <c r="E285" i="2"/>
  <c r="Z284" i="2"/>
  <c r="T284" i="2"/>
  <c r="U284" i="2" s="1"/>
  <c r="E284" i="2"/>
  <c r="Z283" i="2"/>
  <c r="T283" i="2"/>
  <c r="U283" i="2" s="1"/>
  <c r="E283" i="2"/>
  <c r="Z282" i="2"/>
  <c r="E282" i="2"/>
  <c r="Z281" i="2"/>
  <c r="E281" i="2"/>
  <c r="T280" i="2"/>
  <c r="U280" i="2" s="1"/>
  <c r="E280" i="2"/>
  <c r="Z279" i="2"/>
  <c r="E279" i="2"/>
  <c r="T278" i="2"/>
  <c r="U278" i="2" s="1"/>
  <c r="E278" i="2"/>
  <c r="Z277" i="2"/>
  <c r="E277" i="2"/>
  <c r="Z276" i="2"/>
  <c r="E276" i="2"/>
  <c r="Z275" i="2"/>
  <c r="T275" i="2"/>
  <c r="U275" i="2" s="1"/>
  <c r="E275" i="2"/>
  <c r="Z274" i="2"/>
  <c r="T274" i="2"/>
  <c r="U274" i="2" s="1"/>
  <c r="E274" i="2"/>
  <c r="Z273" i="2"/>
  <c r="T273" i="2"/>
  <c r="U273" i="2" s="1"/>
  <c r="E273" i="2"/>
  <c r="Z272" i="2"/>
  <c r="E272" i="2"/>
  <c r="Z271" i="2"/>
  <c r="T271" i="2"/>
  <c r="U271" i="2" s="1"/>
  <c r="E271" i="2"/>
  <c r="Z270" i="2"/>
  <c r="T270" i="2"/>
  <c r="U270" i="2" s="1"/>
  <c r="E270" i="2"/>
  <c r="E269" i="2"/>
  <c r="AA269" i="2" s="1"/>
  <c r="Z268" i="2"/>
  <c r="T268" i="2"/>
  <c r="U268" i="2" s="1"/>
  <c r="E268" i="2"/>
  <c r="Z267" i="2"/>
  <c r="T267" i="2"/>
  <c r="U267" i="2" s="1"/>
  <c r="E267" i="2"/>
  <c r="E266" i="2"/>
  <c r="AA266" i="2" s="1"/>
  <c r="Z265" i="2"/>
  <c r="T265" i="2"/>
  <c r="U265" i="2" s="1"/>
  <c r="E265" i="2"/>
  <c r="Z264" i="2"/>
  <c r="E264" i="2"/>
  <c r="Z263" i="2"/>
  <c r="T263" i="2"/>
  <c r="U263" i="2" s="1"/>
  <c r="E263" i="2"/>
  <c r="Z262" i="2"/>
  <c r="T262" i="2"/>
  <c r="U262" i="2" s="1"/>
  <c r="E262" i="2"/>
  <c r="Z261" i="2"/>
  <c r="T261" i="2"/>
  <c r="U261" i="2" s="1"/>
  <c r="E261" i="2"/>
  <c r="Z260" i="2"/>
  <c r="T260" i="2"/>
  <c r="U260" i="2" s="1"/>
  <c r="E260" i="2"/>
  <c r="Z259" i="2"/>
  <c r="T259" i="2"/>
  <c r="U259" i="2" s="1"/>
  <c r="E259" i="2"/>
  <c r="Z258" i="2"/>
  <c r="T258" i="2"/>
  <c r="U258" i="2" s="1"/>
  <c r="E258" i="2"/>
  <c r="Z257" i="2"/>
  <c r="T257" i="2"/>
  <c r="U257" i="2" s="1"/>
  <c r="E257" i="2"/>
  <c r="Z256" i="2"/>
  <c r="T256" i="2"/>
  <c r="U256" i="2" s="1"/>
  <c r="E256" i="2"/>
  <c r="Z255" i="2"/>
  <c r="T255" i="2"/>
  <c r="U255" i="2" s="1"/>
  <c r="AA255" i="2" s="1"/>
  <c r="E255" i="2"/>
  <c r="Z254" i="2"/>
  <c r="T254" i="2"/>
  <c r="U254" i="2" s="1"/>
  <c r="E254" i="2"/>
  <c r="Z253" i="2"/>
  <c r="E253" i="2"/>
  <c r="AA253" i="2" s="1"/>
  <c r="Z252" i="2"/>
  <c r="T252" i="2"/>
  <c r="U252" i="2" s="1"/>
  <c r="E252" i="2"/>
  <c r="Z251" i="2"/>
  <c r="T251" i="2"/>
  <c r="E251" i="2"/>
  <c r="AA251" i="2" s="1"/>
  <c r="Z250" i="2"/>
  <c r="E250" i="2"/>
  <c r="Z249" i="2"/>
  <c r="T249" i="2"/>
  <c r="U249" i="2" s="1"/>
  <c r="E249" i="2"/>
  <c r="T248" i="2"/>
  <c r="U248" i="2" s="1"/>
  <c r="E248" i="2"/>
  <c r="Z247" i="2"/>
  <c r="T247" i="2"/>
  <c r="U247" i="2" s="1"/>
  <c r="E247" i="2"/>
  <c r="Z246" i="2"/>
  <c r="T246" i="2"/>
  <c r="U246" i="2" s="1"/>
  <c r="E246" i="2"/>
  <c r="Z245" i="2"/>
  <c r="T245" i="2"/>
  <c r="U245" i="2" s="1"/>
  <c r="E245" i="2"/>
  <c r="Z244" i="2"/>
  <c r="T244" i="2"/>
  <c r="U244" i="2" s="1"/>
  <c r="E244" i="2"/>
  <c r="E243" i="2"/>
  <c r="AA243" i="2" s="1"/>
  <c r="E242" i="2"/>
  <c r="AA242" i="2" s="1"/>
  <c r="E241" i="2"/>
  <c r="AA241" i="2" s="1"/>
  <c r="Z240" i="2"/>
  <c r="U240" i="2"/>
  <c r="E240" i="2"/>
  <c r="U239" i="2"/>
  <c r="E239" i="2"/>
  <c r="E238" i="2"/>
  <c r="AA238" i="2" s="1"/>
  <c r="Z237" i="2"/>
  <c r="T237" i="2"/>
  <c r="U237" i="2" s="1"/>
  <c r="E237" i="2"/>
  <c r="Z236" i="2"/>
  <c r="T236" i="2"/>
  <c r="U236" i="2" s="1"/>
  <c r="E236" i="2"/>
  <c r="T235" i="2"/>
  <c r="U235" i="2" s="1"/>
  <c r="E235" i="2"/>
  <c r="Z234" i="2"/>
  <c r="T234" i="2"/>
  <c r="U234" i="2" s="1"/>
  <c r="E234" i="2"/>
  <c r="Z233" i="2"/>
  <c r="E233" i="2"/>
  <c r="U232" i="2"/>
  <c r="E232" i="2"/>
  <c r="Z231" i="2"/>
  <c r="U231" i="2"/>
  <c r="E231" i="2"/>
  <c r="Z230" i="2"/>
  <c r="T230" i="2"/>
  <c r="U230" i="2" s="1"/>
  <c r="E230" i="2"/>
  <c r="E229" i="2"/>
  <c r="AA229" i="2" s="1"/>
  <c r="Z228" i="2"/>
  <c r="T228" i="2"/>
  <c r="U228" i="2" s="1"/>
  <c r="E228" i="2"/>
  <c r="E227" i="2"/>
  <c r="AA227" i="2" s="1"/>
  <c r="T226" i="2"/>
  <c r="U226" i="2" s="1"/>
  <c r="E226" i="2"/>
  <c r="Z225" i="2"/>
  <c r="T225" i="2"/>
  <c r="U225" i="2" s="1"/>
  <c r="E225" i="2"/>
  <c r="E224" i="2"/>
  <c r="AA224" i="2" s="1"/>
  <c r="T223" i="2"/>
  <c r="U223" i="2" s="1"/>
  <c r="E223" i="2"/>
  <c r="T222" i="2"/>
  <c r="U222" i="2" s="1"/>
  <c r="E222" i="2"/>
  <c r="Z221" i="2"/>
  <c r="T221" i="2"/>
  <c r="U221" i="2" s="1"/>
  <c r="E221" i="2"/>
  <c r="Z220" i="2"/>
  <c r="T220" i="2"/>
  <c r="U220" i="2" s="1"/>
  <c r="E220" i="2"/>
  <c r="Z219" i="2"/>
  <c r="E219" i="2"/>
  <c r="Z218" i="2"/>
  <c r="T218" i="2"/>
  <c r="U218" i="2" s="1"/>
  <c r="E218" i="2"/>
  <c r="E217" i="2"/>
  <c r="AA217" i="2" s="1"/>
  <c r="U216" i="2"/>
  <c r="Z215" i="2"/>
  <c r="AA215" i="2" s="1"/>
  <c r="Z214" i="2"/>
  <c r="AA214" i="2" s="1"/>
  <c r="U213" i="2"/>
  <c r="Z212" i="2"/>
  <c r="U212" i="2"/>
  <c r="Z211" i="2"/>
  <c r="U211" i="2"/>
  <c r="Z210" i="2"/>
  <c r="U210" i="2"/>
  <c r="Z209" i="2"/>
  <c r="AA209" i="2" s="1"/>
  <c r="Z207" i="2"/>
  <c r="AA207" i="2" s="1"/>
  <c r="T206" i="2"/>
  <c r="U206" i="2" s="1"/>
  <c r="Z205" i="2"/>
  <c r="U205" i="2"/>
  <c r="Z204" i="2"/>
  <c r="U204" i="2"/>
  <c r="Z203" i="2"/>
  <c r="U203" i="2"/>
  <c r="Z202" i="2"/>
  <c r="U202" i="2"/>
  <c r="Z201" i="2"/>
  <c r="AA201" i="2" s="1"/>
  <c r="Z200" i="2"/>
  <c r="U200" i="2"/>
  <c r="Z199" i="2"/>
  <c r="T199" i="2"/>
  <c r="U199" i="2" s="1"/>
  <c r="Z198" i="2"/>
  <c r="AA198" i="2" s="1"/>
  <c r="T197" i="2"/>
  <c r="U197" i="2" s="1"/>
  <c r="U196" i="2"/>
  <c r="Z195" i="2"/>
  <c r="U195" i="2"/>
  <c r="Z194" i="2"/>
  <c r="AA194" i="2" s="1"/>
  <c r="Z193" i="2"/>
  <c r="U193" i="2"/>
  <c r="U192" i="2"/>
  <c r="Z191" i="2"/>
  <c r="U191" i="2"/>
  <c r="Z190" i="2"/>
  <c r="U190" i="2"/>
  <c r="Z189" i="2"/>
  <c r="U189" i="2"/>
  <c r="Z187" i="2"/>
  <c r="U187" i="2"/>
  <c r="E187" i="2"/>
  <c r="Z186" i="2"/>
  <c r="E186" i="2"/>
  <c r="Z185" i="2"/>
  <c r="E185" i="2"/>
  <c r="Z184" i="2"/>
  <c r="E184" i="2"/>
  <c r="Z183" i="2"/>
  <c r="E183" i="2"/>
  <c r="Z182" i="2"/>
  <c r="E182" i="2"/>
  <c r="Z181" i="2"/>
  <c r="E181" i="2"/>
  <c r="Z180" i="2"/>
  <c r="U180" i="2"/>
  <c r="E180" i="2"/>
  <c r="Z179" i="2"/>
  <c r="E179" i="2"/>
  <c r="Z178" i="2"/>
  <c r="E178" i="2"/>
  <c r="Z177" i="2"/>
  <c r="E177" i="2"/>
  <c r="Z176" i="2"/>
  <c r="E176" i="2"/>
  <c r="Z175" i="2"/>
  <c r="E175" i="2"/>
  <c r="Z174" i="2"/>
  <c r="E174" i="2"/>
  <c r="Z173" i="2"/>
  <c r="AA173" i="2" s="1"/>
  <c r="E173" i="2"/>
  <c r="Z172" i="2"/>
  <c r="E172" i="2"/>
  <c r="Z171" i="2"/>
  <c r="E171" i="2"/>
  <c r="Z170" i="2"/>
  <c r="E170" i="2"/>
  <c r="Z169" i="2"/>
  <c r="E169" i="2"/>
  <c r="Z168" i="2"/>
  <c r="E168" i="2"/>
  <c r="Z167" i="2"/>
  <c r="E167" i="2"/>
  <c r="Z166" i="2"/>
  <c r="E166" i="2"/>
  <c r="Z165" i="2"/>
  <c r="E165" i="2"/>
  <c r="AA165" i="2" s="1"/>
  <c r="Z164" i="2"/>
  <c r="E164" i="2"/>
  <c r="Z163" i="2"/>
  <c r="E163" i="2"/>
  <c r="Z162" i="2"/>
  <c r="E162" i="2"/>
  <c r="Z161" i="2"/>
  <c r="E161" i="2"/>
  <c r="Z160" i="2"/>
  <c r="E160" i="2"/>
  <c r="Z159" i="2"/>
  <c r="E159" i="2"/>
  <c r="Z158" i="2"/>
  <c r="E158" i="2"/>
  <c r="Z157" i="2"/>
  <c r="E157" i="2"/>
  <c r="Z156" i="2"/>
  <c r="E156" i="2"/>
  <c r="Z155" i="2"/>
  <c r="E155" i="2"/>
  <c r="AA155" i="2" s="1"/>
  <c r="Z154" i="2"/>
  <c r="E154" i="2"/>
  <c r="Z153" i="2"/>
  <c r="AA153" i="2" s="1"/>
  <c r="T153" i="2"/>
  <c r="Z152" i="2"/>
  <c r="U152" i="2"/>
  <c r="E152" i="2"/>
  <c r="AA152" i="2" s="1"/>
  <c r="Z151" i="2"/>
  <c r="AA151" i="2" s="1"/>
  <c r="Z150" i="2"/>
  <c r="AA150" i="2" s="1"/>
  <c r="Z149" i="2"/>
  <c r="AA149" i="2" s="1"/>
  <c r="Z148" i="2"/>
  <c r="AA148" i="2" s="1"/>
  <c r="Z147" i="2"/>
  <c r="AA147" i="2" s="1"/>
  <c r="Z146" i="2"/>
  <c r="E146" i="2"/>
  <c r="Z145" i="2"/>
  <c r="AA145" i="2" s="1"/>
  <c r="Z144" i="2"/>
  <c r="AA144" i="2" s="1"/>
  <c r="Z143" i="2"/>
  <c r="AA143" i="2" s="1"/>
  <c r="Z142" i="2"/>
  <c r="U142" i="2"/>
  <c r="E142" i="2"/>
  <c r="Z141" i="2"/>
  <c r="AA141" i="2" s="1"/>
  <c r="T141" i="2"/>
  <c r="Z140" i="2"/>
  <c r="AA140" i="2" s="1"/>
  <c r="Z139" i="2"/>
  <c r="AA139" i="2" s="1"/>
  <c r="Z138" i="2"/>
  <c r="AA138" i="2" s="1"/>
  <c r="Z137" i="2"/>
  <c r="AA137" i="2" s="1"/>
  <c r="Z136" i="2"/>
  <c r="AA136" i="2" s="1"/>
  <c r="Z135" i="2"/>
  <c r="AA135" i="2" s="1"/>
  <c r="Z134" i="2"/>
  <c r="T134" i="2"/>
  <c r="Z133" i="2"/>
  <c r="AA133" i="2" s="1"/>
  <c r="Z132" i="2"/>
  <c r="AA132" i="2" s="1"/>
  <c r="Z131" i="2"/>
  <c r="U131" i="2"/>
  <c r="E131" i="2"/>
  <c r="Z130" i="2"/>
  <c r="AA130" i="2" s="1"/>
  <c r="Z129" i="2"/>
  <c r="AA129" i="2" s="1"/>
  <c r="Z128" i="2"/>
  <c r="AA128" i="2" s="1"/>
  <c r="AA127" i="2"/>
  <c r="Z127" i="2"/>
  <c r="Z126" i="2"/>
  <c r="AA126" i="2" s="1"/>
  <c r="Z125" i="2"/>
  <c r="AA125" i="2" s="1"/>
  <c r="Z124" i="2"/>
  <c r="AA124" i="2" s="1"/>
  <c r="Z118" i="2"/>
  <c r="AA118" i="2" s="1"/>
  <c r="Z116" i="2"/>
  <c r="AA116" i="2" s="1"/>
  <c r="Z114" i="2"/>
  <c r="AA114" i="2" s="1"/>
  <c r="T114" i="2"/>
  <c r="Z112" i="2"/>
  <c r="AA112" i="2" s="1"/>
  <c r="Z109" i="2"/>
  <c r="AA109" i="2" s="1"/>
  <c r="Z107" i="2"/>
  <c r="AA107" i="2" s="1"/>
  <c r="Z106" i="2"/>
  <c r="AA106" i="2" s="1"/>
  <c r="Z102" i="2"/>
  <c r="AA102" i="2" s="1"/>
  <c r="AA99" i="2"/>
  <c r="Z93" i="2"/>
  <c r="AA93" i="2" s="1"/>
  <c r="T92" i="2"/>
  <c r="U92" i="2" s="1"/>
  <c r="E92" i="2"/>
  <c r="Z91" i="2"/>
  <c r="U91" i="2"/>
  <c r="E91" i="2"/>
  <c r="Z90" i="2"/>
  <c r="U90" i="2"/>
  <c r="E90" i="2"/>
  <c r="Z89" i="2"/>
  <c r="U89" i="2"/>
  <c r="E89" i="2"/>
  <c r="Z88" i="2"/>
  <c r="U88" i="2"/>
  <c r="E88" i="2"/>
  <c r="Z87" i="2"/>
  <c r="U87" i="2"/>
  <c r="E87" i="2"/>
  <c r="Z86" i="2"/>
  <c r="T86" i="2"/>
  <c r="U86" i="2" s="1"/>
  <c r="E86" i="2"/>
  <c r="Z85" i="2"/>
  <c r="T85" i="2"/>
  <c r="U85" i="2" s="1"/>
  <c r="E85" i="2"/>
  <c r="Z84" i="2"/>
  <c r="U84" i="2"/>
  <c r="E84" i="2"/>
  <c r="Z83" i="2"/>
  <c r="T83" i="2"/>
  <c r="U83" i="2" s="1"/>
  <c r="E83" i="2"/>
  <c r="Z82" i="2"/>
  <c r="T82" i="2"/>
  <c r="U82" i="2" s="1"/>
  <c r="E82" i="2"/>
  <c r="U81" i="2"/>
  <c r="E81" i="2"/>
  <c r="Z80" i="2"/>
  <c r="U80" i="2"/>
  <c r="E80" i="2"/>
  <c r="Z79" i="2"/>
  <c r="U79" i="2"/>
  <c r="E79" i="2"/>
  <c r="Z78" i="2"/>
  <c r="E78" i="2"/>
  <c r="U77" i="2"/>
  <c r="E77" i="2"/>
  <c r="U76" i="2"/>
  <c r="AA76" i="2" s="1"/>
  <c r="Z75" i="2"/>
  <c r="AA75" i="2" s="1"/>
  <c r="E75" i="2"/>
  <c r="Z74" i="2"/>
  <c r="U74" i="2"/>
  <c r="E74" i="2"/>
  <c r="Z73" i="2"/>
  <c r="E73" i="2"/>
  <c r="Z72" i="2"/>
  <c r="U72" i="2"/>
  <c r="E72" i="2"/>
  <c r="Z71" i="2"/>
  <c r="U71" i="2"/>
  <c r="E71" i="2"/>
  <c r="Z70" i="2"/>
  <c r="U70" i="2"/>
  <c r="E70" i="2"/>
  <c r="E69" i="2"/>
  <c r="AA69" i="2" s="1"/>
  <c r="Z68" i="2"/>
  <c r="T68" i="2"/>
  <c r="U68" i="2" s="1"/>
  <c r="E68" i="2"/>
  <c r="U67" i="2"/>
  <c r="E67" i="2"/>
  <c r="Z66" i="2"/>
  <c r="U66" i="2"/>
  <c r="E66" i="2"/>
  <c r="Z65" i="2"/>
  <c r="T65" i="2"/>
  <c r="U65" i="2" s="1"/>
  <c r="E65" i="2"/>
  <c r="E64" i="2"/>
  <c r="AA64" i="2" s="1"/>
  <c r="Z63" i="2"/>
  <c r="U63" i="2"/>
  <c r="E63" i="2"/>
  <c r="Z62" i="2"/>
  <c r="AA62" i="2" s="1"/>
  <c r="U61" i="2"/>
  <c r="E61" i="2"/>
  <c r="Z60" i="2"/>
  <c r="AA60" i="2" s="1"/>
  <c r="AA59" i="2"/>
  <c r="Z58" i="2"/>
  <c r="AA58" i="2" s="1"/>
  <c r="Z57" i="2"/>
  <c r="AA57" i="2" s="1"/>
  <c r="Z56" i="2"/>
  <c r="U56" i="2"/>
  <c r="T56" i="2"/>
  <c r="E56" i="2"/>
  <c r="Z55" i="2"/>
  <c r="AA55" i="2" s="1"/>
  <c r="Z54" i="2"/>
  <c r="AA54" i="2" s="1"/>
  <c r="Z53" i="2"/>
  <c r="E53" i="2"/>
  <c r="Z52" i="2"/>
  <c r="AA52" i="2" s="1"/>
  <c r="T52" i="2"/>
  <c r="Z51" i="2"/>
  <c r="AA51" i="2" s="1"/>
  <c r="Z50" i="2"/>
  <c r="U50" i="2"/>
  <c r="Z49" i="2"/>
  <c r="U49" i="2"/>
  <c r="Z48" i="2"/>
  <c r="AA48" i="2" s="1"/>
  <c r="AA45" i="2"/>
  <c r="Z45" i="2"/>
  <c r="Z44" i="2"/>
  <c r="AA44" i="2" s="1"/>
  <c r="E44" i="2"/>
  <c r="Z43" i="2"/>
  <c r="AA43" i="2" s="1"/>
  <c r="Z41" i="2"/>
  <c r="E41" i="2"/>
  <c r="Z40" i="2"/>
  <c r="U40" i="2"/>
  <c r="Z39" i="2"/>
  <c r="U39" i="2"/>
  <c r="E39" i="2"/>
  <c r="Z38" i="2"/>
  <c r="T38" i="2"/>
  <c r="U38" i="2" s="1"/>
  <c r="AA38" i="2" s="1"/>
  <c r="Z37" i="2"/>
  <c r="AA37" i="2" s="1"/>
  <c r="Z36" i="2"/>
  <c r="AA36" i="2" s="1"/>
  <c r="U35" i="2"/>
  <c r="E35" i="2"/>
  <c r="Z34" i="2"/>
  <c r="U34" i="2"/>
  <c r="E34" i="2"/>
  <c r="T33" i="2"/>
  <c r="U33" i="2" s="1"/>
  <c r="E33" i="2"/>
  <c r="U32" i="2"/>
  <c r="AA32" i="2" s="1"/>
  <c r="Z30" i="2"/>
  <c r="AA30" i="2" s="1"/>
  <c r="U29" i="2"/>
  <c r="E29" i="2"/>
  <c r="U28" i="2"/>
  <c r="E28" i="2"/>
  <c r="AA28" i="2" s="1"/>
  <c r="E27" i="2"/>
  <c r="AA27" i="2" s="1"/>
  <c r="Z26" i="2"/>
  <c r="E26" i="2"/>
  <c r="Z25" i="2"/>
  <c r="U25" i="2"/>
  <c r="E25" i="2"/>
  <c r="Z24" i="2"/>
  <c r="U24" i="2"/>
  <c r="E24" i="2"/>
  <c r="E23" i="2"/>
  <c r="AA23" i="2" s="1"/>
  <c r="Z22" i="2"/>
  <c r="U22" i="2"/>
  <c r="E22" i="2"/>
  <c r="E21" i="2"/>
  <c r="AA21" i="2" s="1"/>
  <c r="E20" i="2"/>
  <c r="AA20" i="2" s="1"/>
  <c r="Z19" i="2"/>
  <c r="E19" i="2"/>
  <c r="Z18" i="2"/>
  <c r="U18" i="2"/>
  <c r="E18" i="2"/>
  <c r="Z17" i="2"/>
  <c r="U17" i="2"/>
  <c r="E17" i="2"/>
  <c r="Z16" i="2"/>
  <c r="U16" i="2"/>
  <c r="E16" i="2"/>
  <c r="Z15" i="2"/>
  <c r="U15" i="2"/>
  <c r="E15" i="2"/>
  <c r="Z14" i="2"/>
  <c r="U14" i="2"/>
  <c r="E14" i="2"/>
  <c r="U13" i="2"/>
  <c r="E13" i="2"/>
  <c r="Z12" i="2"/>
  <c r="U12" i="2"/>
  <c r="E12" i="2"/>
  <c r="Z11" i="2"/>
  <c r="U11" i="2"/>
  <c r="E11" i="2"/>
  <c r="Z10" i="2"/>
  <c r="U10" i="2"/>
  <c r="E10" i="2"/>
  <c r="Z9" i="2"/>
  <c r="U9" i="2"/>
  <c r="E9" i="2"/>
  <c r="Z8" i="2"/>
  <c r="U8" i="2"/>
  <c r="E8" i="2"/>
  <c r="T7" i="2"/>
  <c r="U7" i="2" s="1"/>
  <c r="E7" i="2"/>
  <c r="U6" i="2"/>
  <c r="E6" i="2"/>
  <c r="E5" i="2"/>
  <c r="AA5" i="2" s="1"/>
  <c r="E4" i="2"/>
  <c r="AA4" i="2" s="1"/>
  <c r="E3" i="2"/>
  <c r="AA3" i="2" s="1"/>
  <c r="AA161" i="2" l="1"/>
  <c r="AA182" i="2"/>
  <c r="AA185" i="2"/>
  <c r="AA200" i="2"/>
  <c r="AA236" i="2"/>
  <c r="AA276" i="2"/>
  <c r="AA25" i="2"/>
  <c r="AA15" i="2"/>
  <c r="AA82" i="2"/>
  <c r="AA156" i="2"/>
  <c r="AA174" i="2"/>
  <c r="AA210" i="2"/>
  <c r="AA250" i="2"/>
  <c r="AA277" i="2"/>
  <c r="AA50" i="2"/>
  <c r="AA70" i="2"/>
  <c r="AA72" i="2"/>
  <c r="AA80" i="2"/>
  <c r="AA169" i="2"/>
  <c r="AA175" i="2"/>
  <c r="AA190" i="2"/>
  <c r="AA74" i="2"/>
  <c r="AA26" i="2"/>
  <c r="AA88" i="2"/>
  <c r="AA218" i="2"/>
  <c r="AA293" i="2"/>
  <c r="AA306" i="2"/>
  <c r="AA166" i="2"/>
  <c r="AA35" i="2"/>
  <c r="AA187" i="2"/>
  <c r="AA191" i="2"/>
  <c r="AA195" i="2"/>
  <c r="AA203" i="2"/>
  <c r="AA232" i="2"/>
  <c r="AA254" i="2"/>
  <c r="AA272" i="2"/>
  <c r="AA302" i="2"/>
  <c r="AA326" i="2"/>
  <c r="AA89" i="2"/>
  <c r="AA33" i="2"/>
  <c r="AA142" i="2"/>
  <c r="AA157" i="2"/>
  <c r="AA171" i="2"/>
  <c r="AA257" i="2"/>
  <c r="AA300" i="2"/>
  <c r="AA281" i="2"/>
  <c r="AA17" i="2"/>
  <c r="AA81" i="2"/>
  <c r="AA307" i="2"/>
  <c r="AA321" i="2"/>
  <c r="AA325" i="2"/>
  <c r="AA163" i="2"/>
  <c r="AA177" i="2"/>
  <c r="AA233" i="2"/>
  <c r="AA263" i="2"/>
  <c r="AA270" i="2"/>
  <c r="AA287" i="2"/>
  <c r="AA296" i="2"/>
  <c r="AA313" i="2"/>
  <c r="AA319" i="2"/>
  <c r="AA154" i="2"/>
  <c r="AA162" i="2"/>
  <c r="AA267" i="2"/>
  <c r="AA305" i="2"/>
  <c r="AA331" i="2"/>
  <c r="AA39" i="2"/>
  <c r="AA261" i="2"/>
  <c r="AA265" i="2"/>
  <c r="AA285" i="2"/>
  <c r="AA301" i="2"/>
  <c r="AA316" i="2"/>
  <c r="AA225" i="2"/>
  <c r="AA146" i="2"/>
  <c r="AA179" i="2"/>
  <c r="AA67" i="2"/>
  <c r="AA193" i="2"/>
  <c r="AA219" i="2"/>
  <c r="AA245" i="2"/>
  <c r="AA249" i="2"/>
  <c r="AA268" i="2"/>
  <c r="AA275" i="2"/>
  <c r="AA288" i="2"/>
  <c r="AA311" i="2"/>
  <c r="AA324" i="2"/>
  <c r="AA131" i="2"/>
  <c r="AA168" i="2"/>
  <c r="AA230" i="2"/>
  <c r="AA298" i="2"/>
  <c r="AA56" i="2"/>
  <c r="AA18" i="2"/>
  <c r="AA86" i="2"/>
  <c r="AA159" i="2"/>
  <c r="AA167" i="2"/>
  <c r="AA178" i="2"/>
  <c r="AA234" i="2"/>
  <c r="AA271" i="2"/>
  <c r="AA278" i="2"/>
  <c r="AA289" i="2"/>
  <c r="AA283" i="2"/>
  <c r="AA85" i="2"/>
  <c r="AA226" i="2"/>
  <c r="AA237" i="2"/>
  <c r="AA264" i="2"/>
  <c r="AA274" i="2"/>
  <c r="AA318" i="2"/>
  <c r="AA323" i="2"/>
  <c r="AA333" i="2"/>
  <c r="AA280" i="2"/>
  <c r="AA7" i="2"/>
  <c r="AA9" i="2"/>
  <c r="AA11" i="2"/>
  <c r="AA13" i="2"/>
  <c r="AA22" i="2"/>
  <c r="AA29" i="2"/>
  <c r="AA41" i="2"/>
  <c r="AA53" i="2"/>
  <c r="AA65" i="2"/>
  <c r="AA77" i="2"/>
  <c r="AA90" i="2"/>
  <c r="AA92" i="2"/>
  <c r="AA164" i="2"/>
  <c r="AA176" i="2"/>
  <c r="AA181" i="2"/>
  <c r="AA184" i="2"/>
  <c r="AA199" i="2"/>
  <c r="AA202" i="2"/>
  <c r="AA205" i="2"/>
  <c r="AA212" i="2"/>
  <c r="AA231" i="2"/>
  <c r="AA240" i="2"/>
  <c r="AA248" i="2"/>
  <c r="AA258" i="2"/>
  <c r="AA273" i="2"/>
  <c r="AA279" i="2"/>
  <c r="AA282" i="2"/>
  <c r="AA295" i="2"/>
  <c r="AA297" i="2"/>
  <c r="AA299" i="2"/>
  <c r="AA309" i="2"/>
  <c r="AA329" i="2"/>
  <c r="AA247" i="2"/>
  <c r="AA19" i="2"/>
  <c r="AA63" i="2"/>
  <c r="AA87" i="2"/>
  <c r="AA134" i="2"/>
  <c r="AA160" i="2"/>
  <c r="AA172" i="2"/>
  <c r="AA221" i="2"/>
  <c r="AA260" i="2"/>
  <c r="AA284" i="2"/>
  <c r="AA304" i="2"/>
  <c r="AA310" i="2"/>
  <c r="AA312" i="2"/>
  <c r="AA8" i="2"/>
  <c r="AA10" i="2"/>
  <c r="AA12" i="2"/>
  <c r="AA14" i="2"/>
  <c r="AA34" i="2"/>
  <c r="AA49" i="2"/>
  <c r="AA61" i="2"/>
  <c r="AA66" i="2"/>
  <c r="AA68" i="2"/>
  <c r="AA78" i="2"/>
  <c r="AA84" i="2"/>
  <c r="AA91" i="2"/>
  <c r="AA158" i="2"/>
  <c r="AA170" i="2"/>
  <c r="AA189" i="2"/>
  <c r="AA220" i="2"/>
  <c r="AA235" i="2"/>
  <c r="AA239" i="2"/>
  <c r="AA259" i="2"/>
  <c r="AA286" i="2"/>
  <c r="AA290" i="2"/>
  <c r="AA292" i="2"/>
  <c r="AA294" i="2"/>
  <c r="AA303" i="2"/>
  <c r="AA322" i="2"/>
  <c r="AA332" i="2"/>
  <c r="AA336" i="2"/>
  <c r="AA223" i="2"/>
  <c r="AA6" i="2"/>
  <c r="AA16" i="2"/>
  <c r="AA24" i="2"/>
  <c r="AA71" i="2"/>
  <c r="AA73" i="2"/>
  <c r="AA79" i="2"/>
  <c r="AA83" i="2"/>
  <c r="AA180" i="2"/>
  <c r="AA183" i="2"/>
  <c r="AA186" i="2"/>
  <c r="AA204" i="2"/>
  <c r="AA211" i="2"/>
  <c r="AA222" i="2"/>
  <c r="AA291" i="2"/>
  <c r="AA228" i="2"/>
  <c r="AA244" i="2"/>
  <c r="AA262" i="2"/>
  <c r="AA246" i="2"/>
  <c r="AA252" i="2"/>
  <c r="AA256" i="2"/>
</calcChain>
</file>

<file path=xl/sharedStrings.xml><?xml version="1.0" encoding="utf-8"?>
<sst xmlns="http://schemas.openxmlformats.org/spreadsheetml/2006/main" count="1051" uniqueCount="918">
  <si>
    <t>序号</t>
  </si>
  <si>
    <t>学号</t>
  </si>
  <si>
    <t>姓名</t>
  </si>
  <si>
    <t>联系方式</t>
  </si>
  <si>
    <t>导师</t>
  </si>
  <si>
    <t>学术成果</t>
  </si>
  <si>
    <t>学术成果得分</t>
  </si>
  <si>
    <t>学术成果90%</t>
  </si>
  <si>
    <t>综合表现</t>
  </si>
  <si>
    <t>综合表现得分</t>
  </si>
  <si>
    <t>综合表现10%</t>
  </si>
  <si>
    <t>总分</t>
  </si>
  <si>
    <t>签字确认</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</si>
  <si>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</si>
  <si>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</si>
  <si>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</si>
  <si>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</si>
  <si>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</si>
  <si>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</si>
  <si>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</si>
  <si>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</si>
  <si>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</si>
  <si>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</si>
  <si>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</si>
  <si>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2022XXXX</t>
  </si>
  <si>
    <t>XXX</t>
  </si>
  <si>
    <t>1、*，*等.论文题目
（JCR Q1，除导师外一作，2018年10月）（*分）；
2、*，*等.论文题目
（JCR Q2，除导师外一作，2021年10月）（*分）</t>
  </si>
  <si>
    <t>1、2018年X月-2018年X月，主持XXX项目，*分；</t>
  </si>
  <si>
    <t>1、2018年X月X日，出版
《专著或教材名称》，*分；
2、2019年X月X日，参编
《专著或教材名称》，*分；</t>
  </si>
  <si>
    <t>1、2018年X月X日，获XXX，国家级，*分；</t>
  </si>
  <si>
    <t xml:space="preserve">1、发明专利：基于威布尔分布的编组站咽喉道岔组资源可用度计算方法（201810447519.2   
除导师外第3署名）（*分）；  
</t>
  </si>
  <si>
    <t xml:space="preserve">1、境外国际会议会议：时间、地点、获会议优秀论文；（*分）
</t>
  </si>
  <si>
    <t>1、2019年X月：“华为杯”第15届中国研究生数学建模竞赛一等奖（*分）；</t>
  </si>
  <si>
    <t>1、2018-2019学年，担任班长，*分；</t>
  </si>
  <si>
    <t>1、2019年X月，获
院级优秀共产党员，*分；</t>
  </si>
  <si>
    <t>1、2019年X月，获西南交通大学新生羽毛球赛一等奖，*分；</t>
  </si>
  <si>
    <t>注意：（此表适用于2022级硕士）
1、所有分数保留两位小数；
2、所有成果认定有效时间范围2023.09.01-2024.08.31；
3、请按照模板格式填写。</t>
  </si>
  <si>
    <t>课程平均分</t>
  </si>
  <si>
    <t>课程平均分45%</t>
  </si>
  <si>
    <t>学术成果45%</t>
  </si>
  <si>
    <t>陈双</t>
  </si>
  <si>
    <t>齐钰馨</t>
  </si>
  <si>
    <t>夏烨豪</t>
  </si>
  <si>
    <t>陈星宇</t>
  </si>
  <si>
    <t>2023年12月“华为杯”第二十届中国研究生数学建模竞赛成功参与奖</t>
  </si>
  <si>
    <t>尤海林</t>
  </si>
  <si>
    <t>1，基于人机协同决策的运输调度优化研究（50分）；2，Human-Machine CollaborativeDecision-Making Approach toScheduling Customized Buseswith Flexible Departure Times（150分）（150*07=105）
（高水平中文期刊，除导师外一作，2024年4月）</t>
  </si>
  <si>
    <t>基于人机协同决策的需求响应公交车辆柔性调度优化方法
除导师外一作（45分）（45*0.7=31.5）</t>
  </si>
  <si>
    <t>境内高水平</t>
  </si>
  <si>
    <t>“华为杯”第二十届中国研究生数学建模竞赛二等奖</t>
  </si>
  <si>
    <t>郭迎奥</t>
  </si>
  <si>
    <t>华为杯”第二十届中国研究生数学建模竞赛成功参与奖</t>
  </si>
  <si>
    <t>2023年交通运输与物流学院研究生会“素质拓展活动”三等奖</t>
  </si>
  <si>
    <t>徐濛</t>
  </si>
  <si>
    <t xml:space="preserve">1、发明专利受理：一种基于深度集成学习的运渣车活动水平短时预测方法202410799470.2   除导师外第1署名）（5分）；2、一种基于非监督学习的空气质量推断方法
2、  发明专利受理：一种基于非监督学习的空气质量推断方法202410799433.1   除导师外第1署名）（5分）
</t>
  </si>
  <si>
    <t>积极参与示范性党支部活动一次（0.5）</t>
  </si>
  <si>
    <t>张焕</t>
  </si>
  <si>
    <t>2023年12月：“华为杯”第二十届中国研究生数学建模竞赛成功参与奖（5分）</t>
  </si>
  <si>
    <t>2023-2024学年，担任党支部委员，2分；</t>
  </si>
  <si>
    <t>吴颖泉</t>
  </si>
  <si>
    <t>“华为杯”第二十届中国研究生数学建模竞赛三等奖（10分）</t>
  </si>
  <si>
    <t>2023200748</t>
  </si>
  <si>
    <t>番惠媚</t>
  </si>
  <si>
    <t xml:space="preserve">2023年12月：“华为杯”第二十届中国研究生数学建模竞赛三等奖（10分）
</t>
  </si>
  <si>
    <t>1、2023年X月，获2023年“应急进校园”全国大学生心理健康专题竞赛一等奖，4分；
2、2024年2月，获2023年“应急进校园”全国大学生急救科普专题竞赛“急救知识之星”称号，4分；
3、2024年3月，获第四届“防灾减灾科普先行”大学生应急科普竞赛——震灾应对赛项一等奖，4分；
4、2024年5月，获第一届“食安中国”全国大学生食品安全知识竞赛一等奖，4分；
5、2024年5月，获第四届“心上的中国”全国大学生525心理大赛一等奖，4分；6、2023年11月：第二届“BETT杯”全国大学生英语词汇大赛二等奖（3分）</t>
  </si>
  <si>
    <t>戴宇航</t>
  </si>
  <si>
    <t>2023200751</t>
  </si>
  <si>
    <t>谭湘蓉</t>
  </si>
  <si>
    <t>1.2023-2024学年，担任班级心理委员，1分；</t>
  </si>
  <si>
    <t>高彤彤</t>
  </si>
  <si>
    <t xml:space="preserve">2023年12月，获“华为杯”第二十届中国研究生数学建模竞赛成功参与奖，5分
</t>
  </si>
  <si>
    <t>1、2023-2024学年，担任团支书，3分；</t>
  </si>
  <si>
    <t>（1）2023年12月，获2023“建行杯”四川省国际大学生创新大赛铜奖（主办：四川省教育厅），2分；（2）2024年1月，获2023全球可持续性供应链学生竞赛成功参与奖（主办：联合国可持续运输之友，国际货运代理协会联合会，国际运输外交中心等），3分
积极参与示范性党支部活动一次（0.5）</t>
  </si>
  <si>
    <t>游欣</t>
  </si>
  <si>
    <t>1、2023年12月：“华为杯”第20届中国研究生数学建模竞赛三等奖（10分）</t>
  </si>
  <si>
    <t>马博</t>
  </si>
  <si>
    <t>1、2023年11月：“华为杯”第20届中国研究生数学建模竞赛成功参与奖（5分）；</t>
  </si>
  <si>
    <t>1、2023-2024学年，担任组织委员，1分；</t>
  </si>
  <si>
    <t>1、2023年11月，获西南交通大学交通运输与物流学院研究生会素质拓展活动三等奖，0.5分 2、积极参与示范性党支部活动一次（0.5）</t>
  </si>
  <si>
    <t>韩芸瑾</t>
  </si>
  <si>
    <t>1、2023年12月：“华为杯”第20届中国研究生数学建模竞赛二等奖（15分）；</t>
  </si>
  <si>
    <t>1、2023-2024学年，担任党支部宣传委员，2分</t>
  </si>
  <si>
    <t>1、2023年12月在中国电子商会主办的2023年第四届全国大学生职业发展大赛中校级一等（3分）
2、2024年4月在中国人生科学学会教育专业委员会主办的2024年全国大学生组织管理能力大赛校级一等（3分）</t>
  </si>
  <si>
    <t>高雅</t>
  </si>
  <si>
    <t>2023-2024学年，担任党支部书记，3分；</t>
  </si>
  <si>
    <t>白雪</t>
  </si>
  <si>
    <t>施浩然</t>
  </si>
  <si>
    <t>孙荪</t>
  </si>
  <si>
    <t>1、2023年9月：“华为杯”第20届中国研究生数学建模竞赛成功参与奖（5分）；</t>
  </si>
  <si>
    <t>2023年11月：第二届“BETT杯”全国大学生英语词汇大赛二等奖（3分）</t>
  </si>
  <si>
    <t>张许鑫</t>
  </si>
  <si>
    <t>田昊</t>
  </si>
  <si>
    <t>“华为杯”第二十届中国研究生数学建模竞赛成功参与奖</t>
  </si>
  <si>
    <t>担任宣传委员，1分；</t>
  </si>
  <si>
    <t>李博</t>
  </si>
  <si>
    <t>1. 发明专利：
一种驾驶经验提醒导航文本生成系统及方法（受理，一作）
2024103367336</t>
  </si>
  <si>
    <t>1. 2023年11月：“华为杯”第二十届中国研究生数学建模竞赛 成功参与奖</t>
  </si>
  <si>
    <t>2023年9月-2023年6月，担任生活委员</t>
  </si>
  <si>
    <t>张文利</t>
  </si>
  <si>
    <t>1、2023-2024学年，担任学习委员，1分</t>
  </si>
  <si>
    <t>刘雨晴</t>
  </si>
  <si>
    <t>刘恩驿</t>
  </si>
  <si>
    <t>“华为杯”第20届中国研究生数学建模竞赛二等奖</t>
  </si>
  <si>
    <t>蒲泓兵</t>
  </si>
  <si>
    <t>黄家祺</t>
  </si>
  <si>
    <t>2023年12月：“华为杯”第20届中国研究生数学建模竞赛成功参赛奖（5分）</t>
  </si>
  <si>
    <t>积极参与示范性党支部活动一次（0.5分）</t>
  </si>
  <si>
    <t>王昱恒</t>
  </si>
  <si>
    <t>2023200693</t>
  </si>
  <si>
    <t>肖杰</t>
  </si>
  <si>
    <t>1、2024年5月28日：第十一届“大唐杯”全国大学生新一代信息通信技术大赛省赛三等奖（7分）；2、2024年5月：2024年“挑战杯”四川省大学生创业计划竞赛（银奖）省级二等奖（10分）</t>
  </si>
  <si>
    <t>陈宇轩</t>
  </si>
  <si>
    <t>2023年12月：“华为杯”第20届中国研究生数学建模竞赛三等奖（10分）</t>
  </si>
  <si>
    <t>袁嘉骥</t>
  </si>
  <si>
    <t>2023年12月：“华为杯”第20届中国研究生数学建模竞赛成功参与奖（5分）；</t>
  </si>
  <si>
    <t>2023-2024学年，担任党支部组织委员（2分）</t>
  </si>
  <si>
    <t>积极参与示范性党支部活动两次（1分）</t>
  </si>
  <si>
    <t>黄京金</t>
  </si>
  <si>
    <t>2023年12月：“华为杯”第20届中国研究生数学建模竞赛三等奖（10分）；</t>
  </si>
  <si>
    <t>龚夏琳</t>
  </si>
  <si>
    <t xml:space="preserve">2023-2024学年，担任班长（3分） </t>
  </si>
  <si>
    <t>2023年12月全国大学生英语翻译大赛三等奖（4分）；2023年11月“BETT杯”第二届全国大学生英语词汇大赛一等奖（4分）；积极参与示范性党支部活动两次（1分）；2024年8月：“华数杯”第五届全国大学生数学建模竞赛二等奖（3分）</t>
  </si>
  <si>
    <t>曹铭洋</t>
  </si>
  <si>
    <t>杨晓源</t>
  </si>
  <si>
    <t>彭涛 等. Railway Cold Chain Freight Demand Forecasting with Graph Neural Networks: A Novel GraphARMA-GRU Model（JCR一区&amp;A++，除导师外三作，7.5分）2024年7月；
彭涛 等. Nonlinear impacts of urban built environment on freight emissions （JCR一区&amp;A++,除导师外三作，7.5分）2024年8月；</t>
  </si>
  <si>
    <t xml:space="preserve">1、发明专利：一种城市地下交通的物流需求预测方法（：2023 1 1249892.4
除导师外第2署名）（45*0.25=11.25分）；  
</t>
  </si>
  <si>
    <t xml:space="preserve">1、境外国际会议会议：The 2024 Transportation Research Board (TRB) Annual Meeting、2024.1.10、Washington；（0分 无出席证明材料）
2、境内高水平会议：CTS2024 2024年6月30日 成都  (3分)
</t>
  </si>
  <si>
    <t>1、2023年12月：“华为杯”第20届中国研究生数学建模竞赛成功参赛奖（5分）；</t>
  </si>
  <si>
    <t>杨晓辉</t>
  </si>
  <si>
    <t>发明专利受理一项：一种基于模块化自动驾驶车辆的智能接驳方法及系统（2024111243439，除导师外第1署名）（5分）</t>
  </si>
  <si>
    <t>1、2023年12月：“华为杯”第二十届中国研究生数学建模竞赛二等奖（15分）；2、2024年5月：2024年“挑战杯”四川省大学生创业计划竞赛银奖，（10分）</t>
  </si>
  <si>
    <t>1、2024年4月，获《第一届中国传统文化·国学知识竞答》一等奖，4分；2、2024年5月，获“预防为主、生命至上”全民消防科普知识竞赛一等奖，4分；3、2024年4月，获第四届全国大学生心理测评暨心理知识竞赛一等奖，4分；积极参与示范性党支部活动两次（1分）</t>
  </si>
  <si>
    <t>刘思源</t>
  </si>
  <si>
    <t>彭其渊，江山，刘思源等.多干扰下地铁列车运行与车底周转一体化调整优化(高水平中文期刊，EI，除导师外二作，2024年8月）（50*0.25=12.5分)</t>
  </si>
  <si>
    <t>1、2023年10月：2023 INFORMS Rail Applications 
Section Problem Solving Competition，First Place（30分）
2、2023年12月：“华为杯”第二十届中国研究生数学建模竞赛参与奖（5分）</t>
  </si>
  <si>
    <t>2023-2024学年，
担任学习委员（1分）</t>
  </si>
  <si>
    <t>王一博</t>
  </si>
  <si>
    <t>王砚棋</t>
  </si>
  <si>
    <t>2023-2024学年担任组织委员（1分）</t>
  </si>
  <si>
    <t>朱菲</t>
  </si>
  <si>
    <t>2024年6月，获中华思想文化术语大赛‘青年中华魂’赛项全国银奖（3分）</t>
  </si>
  <si>
    <t>董俊强</t>
  </si>
  <si>
    <t xml:space="preserve">2023-2024学年，担任生活委员（1分） </t>
  </si>
  <si>
    <t>第二届“BETT”杯全国大学生英语词汇大赛一等奖（4分）2023年全国大学生英语翻译大赛省级三等奖（2分）2023年第三届“应急科普华夏行”大学生心理健康专题竞赛特等奖（4分）；2024年8月：“华数杯”第五届全国大学生数学建模竞赛二等奖（3分）；以入党积极分子身份积极参与示范性党支部活动两次（1分）；</t>
  </si>
  <si>
    <t>吴雅男</t>
  </si>
  <si>
    <t>2023年12月全国大学生英语翻译大赛三等奖（2分）</t>
  </si>
  <si>
    <t>荆晓文</t>
  </si>
  <si>
    <t>吉喆</t>
  </si>
  <si>
    <t>张文豪</t>
  </si>
  <si>
    <t xml:space="preserve"> 
</t>
  </si>
  <si>
    <t>1</t>
  </si>
  <si>
    <t>雷兰</t>
  </si>
  <si>
    <t>1、2023年12月：“华为杯”第二十届中国研究生数学建模竞赛成功参与奖（5分）；</t>
  </si>
  <si>
    <t>1、以入党积极分子身份积极参与示范性党支部活动两次（1分）；2、2023年12月：全国大学生英语翻译大赛三等奖（2分）</t>
  </si>
  <si>
    <t>2023200711</t>
  </si>
  <si>
    <t>罗涵月</t>
  </si>
  <si>
    <t>90.53</t>
  </si>
  <si>
    <t>40.74</t>
  </si>
  <si>
    <t>2023年12月，“华为杯”第二十届中国研究生数学建模竟赛·成功参与奖（5分）</t>
  </si>
  <si>
    <t>5</t>
  </si>
  <si>
    <t>轩辕婧祎</t>
  </si>
  <si>
    <t>2023-2024学年，担任党支书（3分）</t>
  </si>
  <si>
    <t>邓雨平</t>
  </si>
  <si>
    <r>
      <rPr>
        <sz val="11"/>
        <rFont val="宋体"/>
        <charset val="134"/>
        <scheme val="minor"/>
      </rPr>
      <t>1.</t>
    </r>
    <r>
      <rPr>
        <sz val="11"/>
        <rFont val="宋体"/>
        <charset val="134"/>
      </rPr>
      <t>境内高水平会议：</t>
    </r>
    <r>
      <rPr>
        <sz val="11"/>
        <rFont val="Times New Roman"/>
        <family val="1"/>
      </rPr>
      <t>2024</t>
    </r>
    <r>
      <rPr>
        <sz val="11"/>
        <rFont val="宋体"/>
        <charset val="134"/>
      </rPr>
      <t>年</t>
    </r>
    <r>
      <rPr>
        <sz val="11"/>
        <rFont val="Times New Roman"/>
        <family val="1"/>
      </rPr>
      <t>6</t>
    </r>
    <r>
      <rPr>
        <sz val="11"/>
        <rFont val="宋体"/>
        <charset val="134"/>
      </rPr>
      <t>月</t>
    </r>
    <r>
      <rPr>
        <sz val="11"/>
        <rFont val="Times New Roman"/>
        <family val="1"/>
      </rPr>
      <t>26</t>
    </r>
    <r>
      <rPr>
        <sz val="11"/>
        <rFont val="宋体"/>
        <charset val="134"/>
      </rPr>
      <t>至</t>
    </r>
    <r>
      <rPr>
        <sz val="11"/>
        <rFont val="Times New Roman"/>
        <family val="1"/>
      </rPr>
      <t>29</t>
    </r>
    <r>
      <rPr>
        <sz val="11"/>
        <rFont val="宋体"/>
        <charset val="134"/>
      </rPr>
      <t>日、中国青岛世界博览城、参会并汇报</t>
    </r>
  </si>
  <si>
    <r>
      <rPr>
        <sz val="11"/>
        <rFont val="Times New Roman"/>
        <family val="1"/>
      </rPr>
      <t>1.2023</t>
    </r>
    <r>
      <rPr>
        <sz val="11"/>
        <rFont val="宋体"/>
        <charset val="134"/>
      </rPr>
      <t>年</t>
    </r>
    <r>
      <rPr>
        <sz val="11"/>
        <rFont val="Times New Roman"/>
        <family val="1"/>
      </rPr>
      <t>12</t>
    </r>
    <r>
      <rPr>
        <sz val="11"/>
        <rFont val="宋体"/>
        <charset val="134"/>
      </rPr>
      <t>月，获</t>
    </r>
    <r>
      <rPr>
        <sz val="11"/>
        <rFont val="Times New Roman"/>
        <family val="1"/>
      </rPr>
      <t>2023</t>
    </r>
    <r>
      <rPr>
        <sz val="11"/>
        <rFont val="宋体"/>
        <charset val="134"/>
      </rPr>
      <t>年“应急进校园”全国大学生心理健康专题竞赛一等奖（</t>
    </r>
    <r>
      <rPr>
        <sz val="11"/>
        <rFont val="Times New Roman"/>
        <family val="1"/>
      </rPr>
      <t>4</t>
    </r>
    <r>
      <rPr>
        <sz val="11"/>
        <rFont val="宋体"/>
        <charset val="134"/>
      </rPr>
      <t>分）</t>
    </r>
    <r>
      <rPr>
        <sz val="11"/>
        <rFont val="Times New Roman"/>
        <family val="1"/>
      </rPr>
      <t>2.2024</t>
    </r>
    <r>
      <rPr>
        <sz val="11"/>
        <rFont val="宋体"/>
        <charset val="134"/>
      </rPr>
      <t>年</t>
    </r>
    <r>
      <rPr>
        <sz val="11"/>
        <rFont val="Times New Roman"/>
        <family val="1"/>
      </rPr>
      <t>6</t>
    </r>
    <r>
      <rPr>
        <sz val="11"/>
        <rFont val="宋体"/>
        <charset val="134"/>
      </rPr>
      <t>月</t>
    </r>
    <r>
      <rPr>
        <sz val="11"/>
        <rFont val="Times New Roman"/>
        <family val="1"/>
      </rPr>
      <t>12</t>
    </r>
    <r>
      <rPr>
        <sz val="11"/>
        <rFont val="宋体"/>
        <charset val="134"/>
      </rPr>
      <t>日，作为</t>
    </r>
    <r>
      <rPr>
        <sz val="11"/>
        <rFont val="Times New Roman"/>
        <family val="1"/>
      </rPr>
      <t>23</t>
    </r>
    <r>
      <rPr>
        <sz val="11"/>
        <rFont val="宋体"/>
        <charset val="134"/>
      </rPr>
      <t>级第二党支部入党积极分子参与硕士</t>
    </r>
    <r>
      <rPr>
        <sz val="11"/>
        <rFont val="Times New Roman"/>
        <family val="1"/>
      </rPr>
      <t>23</t>
    </r>
    <r>
      <rPr>
        <sz val="11"/>
        <rFont val="宋体"/>
        <charset val="134"/>
      </rPr>
      <t>级第二党支部、博士</t>
    </r>
    <r>
      <rPr>
        <sz val="11"/>
        <rFont val="Times New Roman"/>
        <family val="1"/>
      </rPr>
      <t>23</t>
    </r>
    <r>
      <rPr>
        <sz val="11"/>
        <rFont val="宋体"/>
        <charset val="134"/>
      </rPr>
      <t>级党支部共同开展</t>
    </r>
    <r>
      <rPr>
        <sz val="11"/>
        <rFont val="宋体"/>
        <charset val="134"/>
      </rPr>
      <t>“</t>
    </r>
    <r>
      <rPr>
        <sz val="11"/>
        <rFont val="宋体"/>
        <charset val="134"/>
      </rPr>
      <t>系统联动学条例，交通强国勇担当</t>
    </r>
    <r>
      <rPr>
        <sz val="11"/>
        <rFont val="宋体"/>
        <charset val="134"/>
      </rPr>
      <t>”</t>
    </r>
    <r>
      <rPr>
        <sz val="11"/>
        <rFont val="宋体"/>
        <charset val="134"/>
      </rPr>
      <t>校级示范性学生党支部活动。（</t>
    </r>
    <r>
      <rPr>
        <sz val="11"/>
        <rFont val="Times New Roman"/>
        <family val="1"/>
      </rPr>
      <t>0.5</t>
    </r>
    <r>
      <rPr>
        <sz val="11"/>
        <rFont val="宋体"/>
        <charset val="134"/>
      </rPr>
      <t>分）</t>
    </r>
    <r>
      <rPr>
        <sz val="11"/>
        <rFont val="Times New Roman"/>
        <family val="1"/>
      </rPr>
      <t>2.2023</t>
    </r>
    <r>
      <rPr>
        <sz val="11"/>
        <rFont val="宋体"/>
        <charset val="134"/>
      </rPr>
      <t>年</t>
    </r>
    <r>
      <rPr>
        <sz val="11"/>
        <rFont val="Times New Roman"/>
        <family val="1"/>
      </rPr>
      <t>12</t>
    </r>
    <r>
      <rPr>
        <sz val="11"/>
        <rFont val="宋体"/>
        <charset val="134"/>
      </rPr>
      <t>月</t>
    </r>
    <r>
      <rPr>
        <sz val="11"/>
        <rFont val="Times New Roman"/>
        <family val="1"/>
      </rPr>
      <t>2</t>
    </r>
    <r>
      <rPr>
        <sz val="11"/>
        <rFont val="宋体"/>
        <charset val="134"/>
      </rPr>
      <t>日，以入党积极分子身份参加西南交通大学校级</t>
    </r>
    <r>
      <rPr>
        <sz val="11"/>
        <rFont val="宋体"/>
        <charset val="134"/>
      </rPr>
      <t>“</t>
    </r>
    <r>
      <rPr>
        <sz val="11"/>
        <rFont val="宋体"/>
        <charset val="134"/>
      </rPr>
      <t>示范性学生党支部特色活动</t>
    </r>
    <r>
      <rPr>
        <sz val="11"/>
        <rFont val="宋体"/>
        <charset val="134"/>
      </rPr>
      <t>”</t>
    </r>
    <r>
      <rPr>
        <sz val="11"/>
        <rFont val="宋体"/>
        <charset val="134"/>
      </rPr>
      <t>机车博物园的学习活动。（</t>
    </r>
    <r>
      <rPr>
        <sz val="11"/>
        <rFont val="Times New Roman"/>
        <family val="1"/>
      </rPr>
      <t>0.5</t>
    </r>
    <r>
      <rPr>
        <sz val="11"/>
        <rFont val="宋体"/>
        <charset val="134"/>
      </rPr>
      <t>分）</t>
    </r>
    <r>
      <rPr>
        <sz val="11"/>
        <rFont val="Times New Roman"/>
        <family val="1"/>
      </rPr>
      <t>4.2023</t>
    </r>
    <r>
      <rPr>
        <sz val="11"/>
        <rFont val="宋体"/>
        <charset val="134"/>
      </rPr>
      <t>年</t>
    </r>
    <r>
      <rPr>
        <sz val="11"/>
        <rFont val="Times New Roman"/>
        <family val="1"/>
      </rPr>
      <t>12</t>
    </r>
    <r>
      <rPr>
        <sz val="11"/>
        <rFont val="宋体"/>
        <charset val="134"/>
      </rPr>
      <t>月</t>
    </r>
    <r>
      <rPr>
        <sz val="11"/>
        <rFont val="Times New Roman"/>
        <family val="1"/>
      </rPr>
      <t>7</t>
    </r>
    <r>
      <rPr>
        <sz val="11"/>
        <rFont val="宋体"/>
        <charset val="134"/>
      </rPr>
      <t>日，以入党积极分子身份参与【聚力联学共建，共话交通未来】主题党日活动。</t>
    </r>
  </si>
  <si>
    <t>姜小美</t>
  </si>
  <si>
    <t>1、2023-2024学年，担任团支部书记，3分。</t>
  </si>
  <si>
    <t>1、2023年12月，获第三届全国学生科学素质知识科普大赛，大学生组一等奖，4分；
2、2023年12月，获第三届“应急科普华夏行”校园安全科普竞赛，全国特等奖，4分；
3、2023年12月，获第三届“应急科普华夏行”学生防火防溺水专题竞赛，全国特等奖，4分；
4、2023年12月，获第四届全国大学生职业发展大赛，初赛全国一等奖，4分。
1、2023年12月，全国大学生英语词汇竞赛，决赛全国一等奖（4分）。
2、2023年12月，“外文奖”全国大学生英语语法竞赛，决赛全国一等奖（4分）；</t>
  </si>
  <si>
    <t>2023200704</t>
  </si>
  <si>
    <t>闫宇思</t>
  </si>
  <si>
    <t>87</t>
  </si>
  <si>
    <t>39.15</t>
  </si>
  <si>
    <t>2.25</t>
  </si>
  <si>
    <t>张永哲</t>
  </si>
  <si>
    <t xml:space="preserve">1、发明专利：一种包装箱（202210976533.8   
除导师外第1署名）（31.5分）；  </t>
  </si>
  <si>
    <t>1、2023年12月“华为杯”第二十届中国研究生数学建模竞赛三等奖（10分）</t>
  </si>
  <si>
    <t>1、2023-2024学年，担任宣传委员，1分；</t>
  </si>
  <si>
    <t>杨宇川</t>
  </si>
  <si>
    <t>第十五届计算交通科学国际研讨会（CTS2024）</t>
  </si>
  <si>
    <t>杨雪</t>
  </si>
  <si>
    <t>2023200774</t>
  </si>
  <si>
    <t>王阳</t>
  </si>
  <si>
    <t>86.91</t>
  </si>
  <si>
    <t>39.11</t>
  </si>
  <si>
    <t>1、发明专利：基于多智能体强化学习算法的电梯疏散优化调度方法（专利受理）(202410345464.X除导师外第2署名)（5*0.25=1.25分）</t>
  </si>
  <si>
    <t>1.25</t>
  </si>
  <si>
    <t>0.5625</t>
  </si>
  <si>
    <t>积极参与示范性党支部活动两次（1分）；1、2024年8月：2024年APMCM亚太地区大学生数学建模竞赛研究生组三等奖（2分）；</t>
  </si>
  <si>
    <t>鲍雪</t>
  </si>
  <si>
    <t>1、2023年12月：“华为杯”第二十届中国研究生数学建模竞赛 成功参与奖</t>
  </si>
  <si>
    <t>胡家琳</t>
  </si>
  <si>
    <t>一种基于病害掩码图像的路面病害特征提取方法（202410229349.6受理，除导师外第1署名）（3.5分）</t>
  </si>
  <si>
    <t>2023200773</t>
  </si>
  <si>
    <t>李嘉霖</t>
  </si>
  <si>
    <t xml:space="preserve">1、发明专利：基于多智能体强化学习算法的电梯疏散优化调度方法（202410345464X  
除导师外第3署名）（已受理）（0.25分）；  </t>
  </si>
  <si>
    <t>1、2023-2024学年，担任心理委员，1分；</t>
  </si>
  <si>
    <t>2023200772</t>
  </si>
  <si>
    <t>余婧瑄</t>
  </si>
  <si>
    <t>83.33</t>
  </si>
  <si>
    <t>37.50</t>
  </si>
  <si>
    <t>2023-2024学年，担任党支部宣传委员，2分</t>
  </si>
  <si>
    <t>3</t>
  </si>
  <si>
    <t>方小语</t>
  </si>
  <si>
    <t xml:space="preserve">1.2023年12月“华为杯”第20届中国研究生数学建模竞赛参与奖；
</t>
  </si>
  <si>
    <t>1.2024年7月五一数学建模竞赛三等奖；（2）
2.2024年7月数维杯数学建模竞赛三等奖（2）</t>
  </si>
  <si>
    <t>李紫郡</t>
  </si>
  <si>
    <t>张如</t>
  </si>
  <si>
    <t>境内国际会议会议：2024.6、成都、OPTIMIZATION ANALYSIS OF TRANSFER ATATION CONNECTION BASED ON FLEXIBLE DEPARTURE INTERVALS；（3分）</t>
  </si>
  <si>
    <t>1、2023年9月：“华为杯”第20届中国研究生数学建模竞赛三等奖（10分）；</t>
  </si>
  <si>
    <t>2023年“应急进校园”全国大学生心理健康专题竞赛（4）</t>
  </si>
  <si>
    <t>金爽</t>
  </si>
  <si>
    <t>1、2023年12月：“华为杯”第20届中国研究生数学建模竞赛优秀奖（5分）</t>
  </si>
  <si>
    <t>1、2024年4月：西南交通大学第128周年校庆足球比赛第一名（3分）2、2024年6月：2024年第21届五一数学建模竞赛三等奖（2分）</t>
  </si>
  <si>
    <t>吴康乐</t>
  </si>
  <si>
    <t>华为杯”第20届中国研究生数学建模竞赛二等奖</t>
  </si>
  <si>
    <t>靳童</t>
  </si>
  <si>
    <t>1、发明专利受理：一种面向智轨与公交换乘优化的时刻表协同编制方法（202411109601.6  除导师外第1署名）（3.5分）；2、发明专利受理：一种智能轨道快运系统线路配属列车数量计算方法（202411155863.6  除导师外第3署名）（0.25分）</t>
  </si>
  <si>
    <t>1、境内高水平会议：2024年6月26日至29日.中国青岛.2024世界交通运输大会（WTC2024）.会议选定论文"Transfer optimization in multimodal public transport: Trade-off between total transfer waiting time and longest transfer waiting time"以墙报形式做学术报告，并获得推荐墙报奖；（3+1.5分）</t>
  </si>
  <si>
    <t>1.2024年5月，获第五届大学生“丝绸之路”主题知识竞赛特等奖（4分）；
2.2024年5月，获第三届全国大学生数据分析科普知识竞赛一等奖（4分）；
3.2024年5月，获第四届“心上的中国”全国大学生525心理大赛一等奖（4分）；</t>
  </si>
  <si>
    <t>张若辰</t>
  </si>
  <si>
    <t>潘宗杰</t>
  </si>
  <si>
    <t>1、2024年5月：第十一届“大唐杯”全国大学生新一代信息通信技术大赛省级三等奖（7分）；2、2024年5月：“挑战杯”四川省大学生创业计划竞赛省级银奖（10分）</t>
  </si>
  <si>
    <t>1、2024年5月，获第五届大学生“丝绸之路”主题知识竞赛特等奖，4分；2、2024年5月，获第三届全国大学生数据分析科普竞赛一等奖，4分；3、2024年5月，获第四届“心上的中国”525心理大赛一等奖，4分</t>
  </si>
  <si>
    <t>黄鸿泰</t>
  </si>
  <si>
    <t>1、2023年9月：“华为杯”第20届中国研究生数学建模竞赛二等奖（15分）</t>
  </si>
  <si>
    <t>2.2024年第三届《英语世界》杯全国大学生英语词汇大赛全国一等奖（4分）</t>
  </si>
  <si>
    <t>彭慧琪</t>
  </si>
  <si>
    <t>1、2023年12月华为杯建模比赛成功参与奖（5分）</t>
  </si>
  <si>
    <t>2、2024年4月英语世界全国大学生词汇竞赛三等奖（2分）</t>
  </si>
  <si>
    <t>王小艾</t>
  </si>
  <si>
    <t>2023-2024年任党支部宣传委员，1分</t>
  </si>
  <si>
    <t>高业林</t>
  </si>
  <si>
    <t>1、《英语世界》杯全国大学生翻译大赛二等奖：3分；
3、新生杯篮球赛院级三等奖（0.5）
2、全民消防科普知识竞赛一等奖：4分</t>
  </si>
  <si>
    <t>徐程浓</t>
  </si>
  <si>
    <t>2023200729</t>
  </si>
  <si>
    <t>王童语</t>
  </si>
  <si>
    <t>1、易洪波，刘昱岗，王童语等.考虑空间需求不均的模块化公交线路运行方案优化研究
（高水平中文期刊，除导师外二作，2024年8月）（50分）（50*0.3=15）</t>
  </si>
  <si>
    <t>1、2023年12月：“华为杯”第二十届中国研究生数学建模竞赛二等奖（15分）</t>
  </si>
  <si>
    <t>程君仪</t>
  </si>
  <si>
    <t>2023年12月“华为杯”第二十届中国研究生数学建模竞赛三等奖（10分）</t>
  </si>
  <si>
    <t>陈汐</t>
  </si>
  <si>
    <t>1、2023-2024学年担任硕士交运2023-03班班长（3分）；</t>
  </si>
  <si>
    <t>1、2024年6月，西南交通大学2024年中国国际大学生创新大赛“青年红色筑梦之旅”赛道交通运输与物流学院院内选拔赛铜奖（0.5分）；1、2024年7月：第二十一届五一数学建模竞赛二等奖（3分）</t>
  </si>
  <si>
    <t>2023200732</t>
  </si>
  <si>
    <t>曾艾馨</t>
  </si>
  <si>
    <t>1、2023年12月：“华为杯”第二十届中国研究生数学建模竞赛成功参与奖（5分）</t>
  </si>
  <si>
    <t>1、2023-2024学年，担任学习委员，1分；</t>
  </si>
  <si>
    <t>1、2023年9月，获第二届全国大学生数据分析科普知识竞赛一等奖，4分；
2、2024年7月，获第四届“应急科普华夏行”大学生心理健康专题竞赛特等奖，4分；
3、2024年8月，获“文化强国杯”全国高校文学知识挑战赛一等奖，4分；2023年12月：全国大学生英语翻译大赛省级二等奖；2024年4月：第十四届MathorCup数学应用挑战赛三等奖；
4、2024年3月：第三届中国高校大数据挑战赛一等奖（4分）（与A类竞赛主办单位不符）；</t>
  </si>
  <si>
    <t>向家欣</t>
  </si>
  <si>
    <t>1、2023年9月 “华为杯”第二十届中国研究生数学建模竞赛成功参与奖；（5分）</t>
  </si>
  <si>
    <t>1、2023-2024学年，担任生活委员，1分；</t>
  </si>
  <si>
    <t>1、“2024年第五届大学生组织管理能力大赛”初赛理论赛专业组 省级 一等奖 4分；2、2024年4月 2024年第十四届MathorCup数学应用挑战赛 研究生组 分赛区三等奖；（4分）；3、院级青马工程培训“优秀学员称号”（2分）4、2023年12月 2023年第三届中国高校大数据挑战赛 研究生组 一等奖；（4分）</t>
  </si>
  <si>
    <t>喻磊</t>
  </si>
  <si>
    <t>1.发明专利（授权）：一种基于进化图自监督学习的运渣车高危污染源分类方法（ 202410112277.7除导师外第1署名）（45分）
2.发明专利（受理）：一种基于数据融合的重污染天气应急预案精细化建模方法（除导师外第1署名）（5分）</t>
  </si>
  <si>
    <t>1.2023年12月：“华为杯”第二十届中国研究生数学建模竞赛成功参与奖（5分）</t>
  </si>
  <si>
    <t>夏魁</t>
  </si>
  <si>
    <t>1.蒋阳升，夏魁，蒋浩然，陈飞，姚志洪，A spatiotemporal optimization method for connected and
autonomous vehicle operations in long tunnel constructions（JCR Q2，除导师外一作，2024年8月）（52.5分）</t>
  </si>
  <si>
    <t>1.发明专利：一种智能网联运输车辆的时空协同运行控制方法及系统（202410169318.6 受理 除导师外第1署名）（3.5分）</t>
  </si>
  <si>
    <t>2024年6月，十四届全国大学生电子商务“创新、创意及创业”挑战赛省级三等奖(指导老师)（7分）；
2023年12月，华为杯”第二十届中国研究生数学建模竞赛成功参与奖（5分）</t>
  </si>
  <si>
    <t>1.2024年7月，获四川省大学生“综合素质A级证书”，8分</t>
  </si>
  <si>
    <t>1.2024年6月，全国大学生英语作文大赛省级三等级（2分）；</t>
  </si>
  <si>
    <t>陈文慧</t>
  </si>
  <si>
    <t>1、2024年6月26日-29日：2024年世界交通运输大会（WTC），山东；在会议中宣读会议已录用论文《突发事件下城市轨道交通列车运行调整研究》 （3分）</t>
  </si>
  <si>
    <t>1、2023年9月：“华为杯”第20届中国研究生数学建模竞赛国家级二等奖（15分）；</t>
  </si>
  <si>
    <t>1、2023-2024学年：担任硕士23级第三党支部组织委员（2分）</t>
  </si>
  <si>
    <t>1、2024年5月：2024第四届全国大学生心理大赛省级一等奖（4分）；2、2024年7月：第二届“BETT杯”全国大学生英语写作大赛国家级二等奖（3分）；</t>
  </si>
  <si>
    <t>骆陈宇</t>
  </si>
  <si>
    <t>1、2023年12月获“华为杯”第二十届中国研究生数学建模竞赛，优秀奖，5分</t>
  </si>
  <si>
    <t>境外会议：2024年9月于加拿大埃德蒙德参加27th IEEE International Conference on Intelligent Transportation Systems (ITSC) (ITSC 2024)国际会议，宣读并汇报论文</t>
  </si>
  <si>
    <t>2024年7月获综合素质A级证书，8分</t>
  </si>
  <si>
    <t>2、2024年6月30日，获全国大学生英语写作大赛，省级三等奖，2分</t>
  </si>
  <si>
    <t>梁思婕</t>
  </si>
  <si>
    <t>1、sijie liang 等. Research On the Cascading Failure of Multi-Layer Public Transport Network with Subway Service
 Interruption(The 7th International Conference on Transportation Information and Safety (ICTIS)会议 ,EI compendex,A,一作，2023年9月)（15分）（15*0.7=10.5）</t>
  </si>
  <si>
    <t>1、参加2023 7th International Conference on Transportation Information and Safety (ICTIS)会议：
2024年9月，宣读论文《Research On the Cascading Failure of Multi-Layer Public Transport Network with Subway Service Interruption》EI收录，1作（3分）</t>
  </si>
  <si>
    <t>1、2024年12月：“华为杯”第20届中国研究生数学建模竞赛二等奖（15分）；</t>
  </si>
  <si>
    <t>2023-2024学年担任宣传委员（1）</t>
  </si>
  <si>
    <t>2024第四届全国大学生525心理大赛省一等奖（4分）</t>
  </si>
  <si>
    <t>孙山岚</t>
  </si>
  <si>
    <t>参加TRB 103rd国际会议，论文以海报形式在境外展示
（0分 无出席证明材料）</t>
  </si>
  <si>
    <t>1、2023年9月“华为杯”第二十届中国研究生数学建模竞赛成功参与(5分)；</t>
  </si>
  <si>
    <t>1、2023-2024学年，担任23级硕士3班组织委员，1分；</t>
  </si>
  <si>
    <t>1、2024年4月2024年第十四届MathorCup数学应用挑战赛研究生组分赛区三等奖;(4分）；2、2024年第四届全国大学生生态环境保护竞赛一等奖（4分）；2023年12月2023年第三届中国高校大数据挑战赛研究生组一等（4分）</t>
  </si>
  <si>
    <t>满自鹏</t>
  </si>
  <si>
    <t>1、Cooperative lane-changing for connected autonomous vehicles merging into dedicated lanes in mixed traffic flow.
（JCR Q1，除导师外一作1/3，2024年05月）（150分）（150*0.7=105）；</t>
  </si>
  <si>
    <t>1、2023年12月：“华为杯”第20届中国研究生数学建模竞赛国家级二等奖（15分）；</t>
  </si>
  <si>
    <t>1、2024年7月，获四川省综合素质A级证书，8分；</t>
  </si>
  <si>
    <t>2、2024年7月：全国大学生英语作文大赛国家级三等奖（2分）</t>
  </si>
  <si>
    <t>陶烨</t>
  </si>
  <si>
    <t>1、2023年12月：“华为杯”第20届中国研究生数学建模竞赛三等奖（10分）；</t>
  </si>
  <si>
    <t>1、2022年10月，获西南交通大学新手篮球比赛一等奖，2分；</t>
  </si>
  <si>
    <t>2023200742</t>
  </si>
  <si>
    <t>杨贻凡</t>
  </si>
  <si>
    <t>1、2023年12月：“华为杯”第15届中国研究生数学建模竞赛成功参与奖（5分）</t>
  </si>
  <si>
    <t>1、2023-2024学年，担任硕士23级第三党支部书记，3分</t>
  </si>
  <si>
    <t>李璇</t>
  </si>
  <si>
    <t>1、2023年12月：“华为杯”第20届中国研究生数学建模竞赛成功参与奖（5分）；</t>
  </si>
  <si>
    <t>1、2024年7-8月，“青春闪耀”研究生挂职锻炼项目，2分</t>
  </si>
  <si>
    <t>2024年5月：第二十一届五一数学建模竞赛三等奖（2分）</t>
  </si>
  <si>
    <t>李凯</t>
  </si>
  <si>
    <t>1、2023年12月，“华为杯”第二十届中国研究生数学建模竞赛二等奖（15分）</t>
  </si>
  <si>
    <t>1、2023年10月，获2023第二届大学生AI科技竟赛知识竟答一等奖，4分；2、2023年11月，“BETT杯”全国大学生英语词汇大赛三等奖（2分）；
3、2023年12月，获2023年粮食安全专题竞赛一等奖，4分</t>
  </si>
  <si>
    <t xml:space="preserve">
</t>
  </si>
  <si>
    <t>陈正贤</t>
  </si>
  <si>
    <t>境内会议：第十五届计算机交通科学国际研讨会2024.6.30、成都 宣读论文（3分）</t>
  </si>
  <si>
    <t>2023年9月：“华为杯”第20届中国研究生数学建模竞赛成功参与奖（5分）</t>
  </si>
  <si>
    <t>张泰杰</t>
  </si>
  <si>
    <t>1、
Wei-hao Zheng, Xing-yu Zhou, Tai-jie Zhang, Zhi-hui Tang
How to predict the evacuation capacity of hub stations: A dynamic network loading model based on BIM and MDPM（JCR Q1，三作，2024年7月）（7.5分）
2、章浩淳，寇博潇，张泰杰，唐智慧
基于Granger causality的滑坡机理网络客观权值确定方法（CSCD）（0.75）分</t>
  </si>
  <si>
    <t>1、2023年9月：“华为杯”第二十届中国研究生数学建模竞赛  国家级 成功参与奖 （5分）</t>
  </si>
  <si>
    <t>2023年12月，获校级三助工作优秀研究生（3分）</t>
  </si>
  <si>
    <t>1、2023年12月，获全国大学生心理健康专题竞赛一等奖（4分）
2、2023年10月：“一带一路”全国大学生英语阅读大赛 省级 一等奖 （4分）
3、2023年11月：2023第二届天府杯全国大学数学建模国际赛 省级 二等奖 （3分）
4、2024年7月：2024年第九届数维杯大学生数学建模挑战赛 三等奖（2分）</t>
  </si>
  <si>
    <t>白侣</t>
  </si>
  <si>
    <t>罗光炜</t>
  </si>
  <si>
    <t>向函</t>
  </si>
  <si>
    <t>1、2023—2024学年，担任党支部宣传委员，1分</t>
  </si>
  <si>
    <t>谭涵文</t>
  </si>
  <si>
    <t>发明专利：一种基于航拍视频轨迹提取的城市快速路交织区划分方法（2024031901699110 除导师外第一署名）(3.5分)</t>
  </si>
  <si>
    <t>1、2023-2024学年，担任宣传委员，1分</t>
  </si>
  <si>
    <t>1、2024年，院级优秀团员，2分</t>
  </si>
  <si>
    <t>郭涵琦</t>
  </si>
  <si>
    <t>2023年12月：“华为杯”第二十届中国研究生数学建模竞赛成功参与奖</t>
  </si>
  <si>
    <t>宋炳毅</t>
  </si>
  <si>
    <t>2023年9月：“华为杯”第20届中国研究生数学建模竞赛成功参三奖（5分）</t>
  </si>
  <si>
    <t>2023-2024学年，担任班长，3分</t>
  </si>
  <si>
    <t>张诗琴</t>
  </si>
  <si>
    <t xml:space="preserve"> 
基于航拍视频多维特征的弱势道路使用者轨迹重建方法（受理，除导师外一作）</t>
  </si>
  <si>
    <t>杨棠</t>
  </si>
  <si>
    <t>2024年4月正大杯第十四届全国大学生市场调查与分析大赛省一等奖（15分）</t>
  </si>
  <si>
    <t>罗杰</t>
  </si>
  <si>
    <t>1.2023年12月，“华为杯”第二十届中国研究生数学建模竞赛成功参与奖（5分）</t>
  </si>
  <si>
    <t>1.2024年7月，获第四届“应急科普华夏行”校园安全科普竞赛一等奖，4分
2.2024年7月，获第四届“应急科普华夏行”大学生公共卫生专题竞赛一等奖，4分
3.2024年7月，获第四届“应急科普华夏行”学生防火防溺水专题竞赛一等奖，4分
4.2024年7月，第九届数维杯数学建模挑战赛三等奖，2分</t>
  </si>
  <si>
    <t>周文涛</t>
  </si>
  <si>
    <t>一种减少博弈时间的城市快速路交织区管控及评估方法（202410313815.9受理，除导师外第1署名）</t>
  </si>
  <si>
    <t>第二十届中国研究生数学建模竞赛（成功参与奖）</t>
  </si>
  <si>
    <t>何佳艺</t>
  </si>
  <si>
    <t>2023年9月：“华为杯”二十届中国研究生数学建模竞赛参与奖</t>
  </si>
  <si>
    <t>谭家美</t>
  </si>
  <si>
    <t xml:space="preserve">1、发明专利：一种地铁站电梯配置方案优化方法及系统（专利号：ZL202410433601.5  
除导师外第3署名）（2.25分）；  
</t>
  </si>
  <si>
    <t>严政懿</t>
  </si>
  <si>
    <t>1、罗琳，秦添雨，杨高博，严政懿.典型优化措施下的瓶颈疏散试验研究
（CSCD，除导师外三作，2024年6月）（0.75分）</t>
  </si>
  <si>
    <t>1.2023-2024学年，担任团支部书记，3分</t>
  </si>
  <si>
    <t xml:space="preserve">1.2023年10月，2023年全国大学生创新创业能力大赛一等奖，4分；
2.2023年10月，获第三届全国学生科学素质知识科普活动一等奖，4分；
3.2023年10月，2023年第三届《英语世界》杯全国大学生翻译大赛一等奖，4分；
4.2023年11月，2023大学生数字技能应用大赛“互联网+”技能应用赛道一等奖，4分
</t>
  </si>
  <si>
    <t>寇大华</t>
  </si>
  <si>
    <t>2023年秋季交通运输与物流学院研究生“新生杯”篮球赛一等奖，2分</t>
  </si>
  <si>
    <t>赵程</t>
  </si>
  <si>
    <t>张雨晴</t>
  </si>
  <si>
    <t>1、2023年11月西南交通大学第三届“运达杯”师生羽毛球比赛第八名，1分；
2、2024年4月西南交通大学第128周年校庆暨2024年羽毛球俱乐部赛，团体第一名，3分；
3.2024年7月，参加第四届“应急科普华夏行”校园安全科普竞赛获得特等奖，4分；
4.2024年7月，参加第四届“应急科普华夏行”大学生公共卫生专题竞赛获得特等奖，4分
5、2023年12月第二届“中外传播杯”全国大学生英语阅读大赛二等奖，3分</t>
  </si>
  <si>
    <t>李松柏</t>
  </si>
  <si>
    <t>李晨</t>
  </si>
  <si>
    <t>1、2023年9月至2024年9月担任硕士23级4班组织委员，任职情况优秀，1分</t>
  </si>
  <si>
    <t>马雪瑞</t>
  </si>
  <si>
    <t>1、2023年10月，2023年秋季交通运输与物流学院研究生“新生杯”篮球赛一等奖（第一名），2分
2、2023年11月，获西南交通大学第三届“运达杯”体育节师生足球比赛学生男子团体二等奖（第三名），2分</t>
  </si>
  <si>
    <t>蒋明君</t>
  </si>
  <si>
    <t>“华为杯”第20届中国研究生数学建模竞赛三等奖（10分）</t>
  </si>
  <si>
    <t>2023-2024学年，担任党支部组织委员，2分</t>
  </si>
  <si>
    <t>吴卓霖</t>
  </si>
  <si>
    <t>2024世界交通运输大会，青岛，城市轨道交通调度指挥系统危险源识别研究</t>
  </si>
  <si>
    <t>1、第二届国际大学生英语词汇挑战赛优秀奖，1.75分
2、2023联合国采购杯全国大学生翻译大赛三等奖，2分
3、2023应急进校园全国大学生心理健康专题竞赛一等奖，4分</t>
  </si>
  <si>
    <t>黄筱静</t>
  </si>
  <si>
    <t>2023-2024学年，担任党支书，3分</t>
  </si>
  <si>
    <t>寇博潇</t>
  </si>
  <si>
    <t>1、基于Granger causality的滑坡机理网络客观权值确定方法（CSCD，二作，2024年1月）（3.75分）</t>
  </si>
  <si>
    <t>1、2023年12月：“华为杯”第二十届中国研究生数学建模竞赛优秀奖（5分）</t>
  </si>
  <si>
    <t>2023-2024学年，担任学习委员，1分</t>
  </si>
  <si>
    <t xml:space="preserve">1、2024年7月：第九届数维杯大学生数学建模挑战赛研究生组三等奖，2分  </t>
  </si>
  <si>
    <t>陈飞扬</t>
  </si>
  <si>
    <t>赵恒</t>
  </si>
  <si>
    <t>2023-2024学年，担任组织委员，1分</t>
  </si>
  <si>
    <t>2023年10月，获2023年全国大学生创新创业能力大赛一等奖，4分</t>
  </si>
  <si>
    <t>李东航</t>
  </si>
  <si>
    <t>石家豪</t>
  </si>
  <si>
    <t>2023211285</t>
  </si>
  <si>
    <t>洪文天</t>
  </si>
  <si>
    <t>2023211287</t>
  </si>
  <si>
    <t>张桎</t>
  </si>
  <si>
    <t>Wencheng Huang, Haoran Li, Yanhui Yin, Zhi Zhang等.Node importance identiffcation of unweighted urban rail transit network: 
An Adjacency Information Entropy based approach (JCR Q1, 除导师外三作，2023年10月）（7.5分）</t>
  </si>
  <si>
    <t>胡如意</t>
  </si>
  <si>
    <t>刘新辰</t>
  </si>
  <si>
    <t>2024年5月，获西南交通大学第二届交通知识问答比赛三等奖，0.5分；
PADP第十二批校级优秀示范项目，3分</t>
  </si>
  <si>
    <t>刘翰林</t>
  </si>
  <si>
    <t>PADP第十二批校级优秀示范项目，3分</t>
  </si>
  <si>
    <t>杨颖</t>
  </si>
  <si>
    <t>李佳霖，梁洁林，杨颖等，供应链视角下轨道交通产业低碳转型评价研究（北大核心，三作，2024年8月）（0.5分）</t>
  </si>
  <si>
    <t>郑贝茜</t>
  </si>
  <si>
    <t>徐萌</t>
  </si>
  <si>
    <t xml:space="preserve">2023年11月26日，获“华为杯”第二十届中国研究生数学建模竞赛二等奖，国家级，15分；
</t>
  </si>
  <si>
    <t>2023-2024学年，担任团支书，3分。</t>
  </si>
  <si>
    <t>2024年4月，获“榜样力量，携梦起航”2024年度学生骨干培训计划暨学院青马工程培训骨干班“优秀学员”荣誉称号，2分。</t>
  </si>
  <si>
    <t>1、PADP第十二批校级优秀示范项目，3分   2023年12月，获2023年全国大学生英语翻译大赛研究生组省级一等奖，省级</t>
  </si>
  <si>
    <t>李铠罡</t>
  </si>
  <si>
    <t>2023年12月参编《大型编著站计划与作业仿真实验教程》</t>
  </si>
  <si>
    <t>2023-2024学年，担任班长，3分。</t>
  </si>
  <si>
    <t xml:space="preserve">2023年球季交通运输与物流学院研究生“新生杯”篮球赛一等奖   2分
2023年交通运输与物流学院研究生会“素质拓展活动”三等奖    0.5分
第十二批研究生学术素养提升计划集体专项项目（PADP）获优秀项目    3分
积极参与集体活动：
西南交通大学交通运输与物流学院2024年优秀大学生暑假学术夏令营志愿者      
西南交通大学交通运输与物流学院迎新志愿者                                 
西南交通大学交通运输与物流学院新生参观校园活动志愿者                     </t>
  </si>
  <si>
    <t>王雨婷</t>
  </si>
  <si>
    <t>“华为杯”第20届中国研究生数学建模竞赛成功参与奖</t>
  </si>
  <si>
    <t>PADP第十二批校级优秀示范项目  3分</t>
  </si>
  <si>
    <t>张海锋</t>
  </si>
  <si>
    <t>“华为杯”第二十届中国研究生数学建模竞赛优秀奖</t>
  </si>
  <si>
    <t>（1）西南交通大学交通运输与物流学院“崭新征程担使命，交通强国践初心”第一届交通知识竞答比赛中荣获二等奖；  （2）研究生学术素养提升计划集体专项项目（PADP）第十二批优秀建设案例及单项板块优秀建设案例  3分</t>
  </si>
  <si>
    <t>吴创</t>
  </si>
  <si>
    <t>2023年12月：“华为杯”第20届中国研究生数学建模竞赛成功参与奖（5分）</t>
  </si>
  <si>
    <t>参加班级PADP项目，3分</t>
  </si>
  <si>
    <t>乔璇</t>
  </si>
  <si>
    <t xml:space="preserve">2023年12月：“华为杯”第20届中国研究生数学建模竞赛二等奖（15分）；
</t>
  </si>
  <si>
    <t>1、2023-2024学年，担任党支部组织委员，2分；</t>
  </si>
  <si>
    <t>2024年1月：第二届“中外传播杯”全国大学生英语翻译大赛二等奖，3分
PADP第十二批校级优秀示范项目，3分</t>
  </si>
  <si>
    <t>宋宇凡</t>
  </si>
  <si>
    <t>1、“华为杯”第二十届中国研究生数学建模竞赛国家三等奖。10    2、第十四届全国大学生市场调研与分析大赛（研究生组）省级一等奖 15</t>
  </si>
  <si>
    <t>2023211304</t>
  </si>
  <si>
    <t>金吉权</t>
  </si>
  <si>
    <t>1、西南交通大学第128周年校区足球俱乐部赛第一名，3分；
2、PADP第十二批校级优秀示范项目，3分</t>
  </si>
  <si>
    <t>王淞</t>
  </si>
  <si>
    <t>担任2023级硕士5班心理委员，加1分</t>
  </si>
  <si>
    <t>西南交通大学第二届交通知识问答比赛中获得三等奖，加0.5；西南交通大学第123届运动会暨建校128周年校庆运动会甲组绳圈的力量，获得第五名，加0.75；研究生学术素养提升计划集体专项项目（PADP）获得优秀建设案列，加3分。2024年第二十一届五一数学建模竞赛三等奖，2</t>
  </si>
  <si>
    <t>张海涛</t>
  </si>
  <si>
    <t>1、西南交通大学第128周年校区足球俱乐部赛第一名，3分；2、“第四届”四川省青少年校园体育联亮足球高校男子校园组第6名，3分（1.75）（3）研究生学术素养提升计划集体专项项目（PADP）优秀建设案例，3分</t>
  </si>
  <si>
    <t>张雨佳</t>
  </si>
  <si>
    <t>PADP项目优秀建设案例  3分</t>
  </si>
  <si>
    <t>郭赫臣</t>
  </si>
  <si>
    <t xml:space="preserve">1、发明专利受理：一种基于深度学习的铁路货场安全作业自动控制方法（202311703978X除导师外第2署名）（1.5分）；  
</t>
  </si>
  <si>
    <t>2023年12月16日：“华为杯”第20届中国研究生数学建模竞赛成功参与奖（5分）</t>
  </si>
  <si>
    <t>研究生学术素养提升计划集体专项项目（PADP）优秀建设案例（3分）</t>
  </si>
  <si>
    <t>朱泊霖</t>
  </si>
  <si>
    <t xml:space="preserve">参加学院青马工程培训班及学校迎新志愿活动  </t>
  </si>
  <si>
    <t>1.2024年4月，获院级青马工程培训班“优秀学员称号”，2分</t>
  </si>
  <si>
    <t>1.2023年12月参与交运学院第一届交通知识竞答比赛获二等奖，1分
2.2023年11月素质拓展二等奖，1分
3.2024年7月，互联网+院级铜奖，0.5分
4.积极参加2023-2024学年第二学期研究生集体成功立项研究生学术素养提升计划集体专项项目(PADP)，在最终的评定中所在的集体（团队）硕士2023级硕士5班的培养项目获得“优秀建设案例”，3分</t>
  </si>
  <si>
    <t>孟新宇</t>
  </si>
  <si>
    <t xml:space="preserve">1、2024世界交通运输大会：2024年6月26-29日、青岛（0分 无参会宣读证明）；
</t>
  </si>
  <si>
    <t xml:space="preserve">2023年12月：“华为杯”第二十届中国研究生数学建模竞赛二等奖（15分）；
</t>
  </si>
  <si>
    <t>1、2024年5月，获2024年“挑战杯”中国大学生创业计划校赛三等奖，1分；
2、2024年8月，获2024年第四届全国大学生人工智能知识竞赛一等奖，4分；
3、2024年，班级（交运2023级硕士5班）参加的PADP立项项目被评审为优秀建设案例，3分。2024年1月：2023年全国大学生办公软件技能大赛一等奖（4分）</t>
  </si>
  <si>
    <t>王赫然</t>
  </si>
  <si>
    <t>发明专利：市域铁路开行方案与差别定价协同优化方法、装置及设备（202311648353.8除导师外第1署名）（1.25分）</t>
  </si>
  <si>
    <t>“华为杯”第20届中国研究生数学建模竞赛二等奖（15分）</t>
  </si>
  <si>
    <t>研究生学术素养提升计划集体专项项目PADP被评审为优秀建设案例  3</t>
  </si>
  <si>
    <t>马琳</t>
  </si>
  <si>
    <t>1、2023年12月，“华为杯”第二十届中国研究生数学建模竞赛
二等奖</t>
  </si>
  <si>
    <t>1、2023-2024学年，担任生活委员</t>
  </si>
  <si>
    <t>1、2023-2024学年第二学期，研究生学术素养提升计划集体专项项目校级优秀建设案例。   3分</t>
  </si>
  <si>
    <t>叶世豪</t>
  </si>
  <si>
    <t>研究生学术素养提升计划集体专项项目（PADP）第十二批 交运2023级硕士5班 优秀建设案例，3分</t>
  </si>
  <si>
    <t>李佳霖</t>
  </si>
  <si>
    <t xml:space="preserve">
1、李佳霖，梁洁林，杨颖等.供应链视角下轨道交通产业低碳转型评价研究
（北大核心，一作，2024年8月）（7分）</t>
  </si>
  <si>
    <t>1、2024年9月，所在班级的研究生学术素养提升计划集体专项项目（PADP）被评审为优秀建设案例，3分</t>
  </si>
  <si>
    <t>刘胤增</t>
  </si>
  <si>
    <t>2024年9月，研究生学术素养提升计划集体专项项目（PADP）优秀建设案例、单项板块优秀建设团队参与者。</t>
  </si>
  <si>
    <t>高浦文</t>
  </si>
  <si>
    <t>2023-2024学年PADP项目优秀建设案例、单项板块优秀建设团队参与者</t>
  </si>
  <si>
    <t>林傲</t>
  </si>
  <si>
    <t>1、2023年12月，“华为杯”第二十届中国研究生数学建模竞赛
成功参与奖</t>
  </si>
  <si>
    <t>（1）西南交通大学交通运输与物流学院“崭新征程担使命，交通强国践初心”第一届交通知识竞答比赛中荣获二等奖；
（2）在2023级硕士5班中，研究生学术素养提升计划集体专项项目（PADP）第十二批评审，获板块B的单项板块优秀建设团队。</t>
  </si>
  <si>
    <t>李念</t>
  </si>
  <si>
    <t>1、2023年9月：“华为杯”第15届中国研究生数学建模竞赛二等奖（15分）；</t>
  </si>
  <si>
    <t>1、2023-2024学年，担任党支部宣传委员，（2分）；</t>
  </si>
  <si>
    <t>参加“预防为主，生命至上”全民消防科普知识竞赛，获国家级一等奖（4分）  参加班级 PADP 项目，评审为优秀建设案例（3分）</t>
  </si>
  <si>
    <t>毕茜茹</t>
  </si>
  <si>
    <t>1、20123年12月：“华为杯”第20届中国研究生数学建模竞赛成功参与奖（5分）；</t>
  </si>
  <si>
    <t>1、2023年11月，获得第二届“全国大学生数据分析科普知识竞赛”一等奖（省级），4分；
2、2023年12月，获得全国大学生计算机应用能力与数字素养大赛暨第六届传智杯全国IT技能大赛云计算大数据赛道省赛一等奖（省级），4分；
3、2024年4月，获得“预防为主、生命至上”全民消防科普知识竞赛一等奖省级），4分
4、2024年9月，班级获得PADP项目优秀建设案例，3分</t>
  </si>
  <si>
    <t>王小萍</t>
  </si>
  <si>
    <t>2023年12月获“记录奋进”交通强国作品征集优秀奖；     PADP项目被评为优秀示范项目，其中b板块被评为优秀示范板块。</t>
  </si>
  <si>
    <t>石牧天</t>
  </si>
  <si>
    <t>1.2023年9月：“华为杯”第二十届中国研究生数学建模竞赛成功参与奖（5分）</t>
  </si>
  <si>
    <t>1.2024年9月，所在班级研究生学术素养提升计划集体专项项目（PADP）获优秀案例单项板块优秀建设团队，3分</t>
  </si>
  <si>
    <t>申泽玺</t>
  </si>
  <si>
    <t>Two-stage Heuristic Algorithm for Dynamic Train Operation Plan of High-speed Express Freight Train（EI，二作，2024年2月），3.75分</t>
  </si>
  <si>
    <t>学术会议活动：The Sixth International Conference on Smart Vehicular Technology, Transportation, Communication and Applications (VTCA 2024) April 16-18, 2024, Kaohsiung, Taiwan (Hybrid)，10分</t>
  </si>
  <si>
    <t>1、2023-2024学年，担任党支部书记，3分。</t>
  </si>
  <si>
    <t>1、中国国际大学生创新大赛红旅赛道院级二等奖，1分
2、PADP班级PADP项目优秀建设案例，3分</t>
  </si>
  <si>
    <t>冯明浩</t>
  </si>
  <si>
    <t>2023-2024研究生学术素养提升专项项目（PADP）获优秀建设案例，3分</t>
  </si>
  <si>
    <t>王祚恒</t>
  </si>
  <si>
    <t>张施淼</t>
  </si>
  <si>
    <t>2023-2024年担任组织委员，1分；</t>
  </si>
  <si>
    <t>陈宝清</t>
  </si>
  <si>
    <t>徐意</t>
  </si>
  <si>
    <t>2023-2024担任硕士23级第六党支部宣传委员</t>
  </si>
  <si>
    <t>2023-2024研究生学术素养提升专项项目（PADP）参与10次活动，获优秀建设案例，3分；2024年5月，第二十一届五一数学建模竞赛二等奖（3分）；2023年12月，MathorCup高校建模挑战赛参与奖（1.75分）</t>
  </si>
  <si>
    <t>王昭瑜</t>
  </si>
  <si>
    <t>研究生学术素养提升计划集体专项项目（PADP）获集体“优秀建设案例”，3分；2024年9月，获全国大学生创新创业能力大赛初赛创新思维赛一等奖，4分；2024年9月，获“2024生命守护”全民动物保护科普知识竞赛一等奖，4分；2024年3月，获2023年第三届中国高校大数据挑战赛研究生组优秀奖（1.75分）</t>
  </si>
  <si>
    <t>刘姝琪</t>
  </si>
  <si>
    <t>刘博</t>
  </si>
  <si>
    <t>研究生学术素养提升计划集体专项项目（PADP）获集体“优秀建设案例”，3分；2024年9月，“2024年大学生创新创业能力大赛”初赛创新思维赛一等奖，4分；2024年9月，“2024生命守护”全民动物保护科普知识竞赛一等奖4分；2024年9月，国学智慧，中华传承2024全国大学生文化弘扬活动——孔子文化赛道一等奖4分；2023年12月，2023年第三届中国高校大数据挑战赛三等奖（2分）</t>
  </si>
  <si>
    <t>2023211323-</t>
  </si>
  <si>
    <t>王耀东</t>
  </si>
  <si>
    <t>研究生学术素养提升计划集体专项项目（PADP）获集体“优秀建设案例”,2024届交通运输与物流学院新生杯篮球赛第一名(2)；2024年5月，第二十一届五一数学建模竞赛三等奖（2分）</t>
  </si>
  <si>
    <t>舒瀚霄</t>
  </si>
  <si>
    <t>2023年12月，华为杯全国大学生数学建模竞赛成功参与奖（5分）</t>
  </si>
  <si>
    <t>研究生学术素养提升计划集体专项项目（PADP）获集体“优秀建设案例”</t>
  </si>
  <si>
    <t>刘昕</t>
  </si>
  <si>
    <t>2023年12月，华为杯研究生数学建模竞赛参与奖（5分）；</t>
  </si>
  <si>
    <t>2023-2024研究生学术素养提升专项项目（PADP）参与10次活动，获优秀建设案例，3分；第二十一届五一数学建模竞赛三等奖（2分）</t>
  </si>
  <si>
    <t>周天文</t>
  </si>
  <si>
    <t>2023-2024研究生学术素养提升专项项目（PADP）获优秀建设案例，3分；2024年第三届《英语世界》杯全国大学生英语词汇大赛一等奖（4分）</t>
  </si>
  <si>
    <t>张艳平</t>
  </si>
  <si>
    <t>研究生学术素养提升计划集体专项项目（PADP）获集体“优秀建设案例”(3),“中华思想文化术语大赛”知识竞答全国金奖（4）、“预防为主、生命至上”全国消防科普知识竞赛一等奖（4）、“国学智慧中华传承”2024全国大学生文化弘扬活动全国一等奖（4）；第二届“BETT杯”全国大学生英语词汇大赛全国二等奖（3分）</t>
  </si>
  <si>
    <t>杨小佼</t>
  </si>
  <si>
    <t>2023年12月“华为杯”第20届中国研究生数学建模竞赛成功参与奖（5分）</t>
  </si>
  <si>
    <t>2023-2024研究生学术素养提升专项项目（PADP）参与11次活动，获优秀建设案例，3分；</t>
  </si>
  <si>
    <t>严文彬</t>
  </si>
  <si>
    <t>2023-2024研究生学术素养提升专项项目（PADP）获优秀建设案例（3分）</t>
  </si>
  <si>
    <t>王凤全</t>
  </si>
  <si>
    <t>2023年12月“华为杯”第二十届中国研究生数学建模竞赛成功参与奖（5分）；</t>
  </si>
  <si>
    <t>1.2023年9月至2024年6月任硕士23级第六党支部组织委员。任职情况：优秀（2分）</t>
  </si>
  <si>
    <t>2.参与班级PADA项目活动11次，通过大家努力最终被评审为优秀建设案例（3分）；2023年12月第三届中国高校大数据挑战赛研究生组二等奖（3分）</t>
  </si>
  <si>
    <t>代思平</t>
  </si>
  <si>
    <t>2023-2024学年，担任硕士23级第六党支部党支部书记，优秀，3分</t>
  </si>
  <si>
    <t>研究生学术素养提升计划集体专项项目（PADP）获集体“优秀建设案例”，3分</t>
  </si>
  <si>
    <t>胡兴怡</t>
  </si>
  <si>
    <t>1.2023至2024学年，担任班级宣传委员，任职情况：优秀，加1分</t>
  </si>
  <si>
    <t>2023-2024研究生学术素养提升专项项目（PADP）获优秀建设案例，参与策划并参加活动11次，加3分</t>
  </si>
  <si>
    <t>谢琦</t>
  </si>
  <si>
    <t>2023年12月“华为杯”全国大学生数学建模竞赛成功参与奖（5分）</t>
  </si>
  <si>
    <t>曹介</t>
  </si>
  <si>
    <t>1.2023年9月至2024年6月任硕士23级6班生活（权益）委员。任职情况：优秀</t>
  </si>
  <si>
    <t>2023-2024研究生学术素养提升专项项目（PADP）参与策划项目3个，2023年12月第三届中国高校大数据挑战赛研究生组二等奖（3分）</t>
  </si>
  <si>
    <t>任诗辉</t>
  </si>
  <si>
    <t>研究生学术素养提升计划集体专项项目（PADP）获集体“优秀建设案例”，参加活动6次；</t>
  </si>
  <si>
    <t>刘畅</t>
  </si>
  <si>
    <t>2023年12月“华为杯”全国大学生数学建模竞赛成功参与奖（5分）；</t>
  </si>
  <si>
    <t>研究生学术素养提升计划集体专项项目（PADP）获集体“优秀建设案例”,3分；2023年12月第三届中国高校大数据挑战赛研究生组三等奖（2分）</t>
  </si>
  <si>
    <t>王嘉聪</t>
  </si>
  <si>
    <t>2023-2024研究生学术素养提升专项项目（PADP）获优秀建设案例</t>
  </si>
  <si>
    <t>王士博</t>
  </si>
  <si>
    <t>1.2023至2024学年，担任班级学习委员，任职情况：优秀，加1分</t>
  </si>
  <si>
    <t>全程参与2023到2024的班级padp项目建设开展工作，并获得优秀案例3分</t>
  </si>
  <si>
    <t>朱旭新</t>
  </si>
  <si>
    <t>2023年12月“华为杯”第20届中国研究生数学建模竞赛三等奖（10分）</t>
  </si>
  <si>
    <t>1.2023至2024学年，担任班级心理委员，任职情况：优秀，加1分</t>
  </si>
  <si>
    <t>全程参与2023到2024的班级PADP项目建设开展工作，并获得优秀案例,3分;，2024年6月第二十一届五一数学建模竞赛三等奖（2分）</t>
  </si>
  <si>
    <t>常笑瑜</t>
  </si>
  <si>
    <t>周慧萱</t>
  </si>
  <si>
    <t>3、2024年4月，获学院青马工程培训骨干班优秀学员，2分</t>
  </si>
  <si>
    <t>1、2023年11月，获得交通运输与物流学院研究生会“素质拓展活动”三等奖，0.5分；
2、2023-2024年第二学期，班级研究生学术提升计划集体专项项目（PADP）获得校级优秀建设案例，3分；
4、2024年5月，获得2024年“挑战杯”中国大学生创业计划竞赛西南交通大学校赛铜奖，1分；</t>
  </si>
  <si>
    <t>郑昕云</t>
  </si>
  <si>
    <t>参与2023到2024的班级PADP项目建设开展工作，并获得优秀案例,3分</t>
  </si>
  <si>
    <t>郭昕怡</t>
  </si>
  <si>
    <t>一种基于微观路网的高速铁路列车运行图编制方法（除导师外第二作者）</t>
  </si>
  <si>
    <t>2023年12月第三届中国高校大数据挑战赛研究生组三等奖（2分）；参与2023到2024的班级PADP项目建设开展工作，并获得优秀案例,3分</t>
  </si>
  <si>
    <t>张曼</t>
  </si>
  <si>
    <t>团支书，优秀3</t>
  </si>
  <si>
    <t>padp项目优秀案例3分</t>
  </si>
  <si>
    <t>谢文芮</t>
  </si>
  <si>
    <t>李阳</t>
  </si>
  <si>
    <t>班长、优秀3分</t>
  </si>
  <si>
    <t>PADP优秀；五一建模三等奖</t>
  </si>
  <si>
    <t>贾祖祥</t>
  </si>
  <si>
    <t>华为杯成功参赛奖</t>
  </si>
  <si>
    <t>PADP3分</t>
  </si>
  <si>
    <t>李治德</t>
  </si>
  <si>
    <t>CTS会议</t>
  </si>
  <si>
    <t>新生篮球比赛一等奖（2分），PADP3分</t>
  </si>
  <si>
    <t>陈婕</t>
  </si>
  <si>
    <t>余欣睿</t>
  </si>
  <si>
    <t>Ming Li , Xinrui Yu 等，《Regional traffic congestion coordination control based on critical links》（JQR Q2，除导师外一作，2024年6月）</t>
  </si>
  <si>
    <t>第二届“BETT杯”全国大学生英语词汇大赛国家级二等奖（3分）</t>
  </si>
  <si>
    <t>蒋璨宇</t>
  </si>
  <si>
    <t>2023-2024学年，担任党支部书记，3分。</t>
  </si>
  <si>
    <t>2023-2024第一学期领航先锋项目成功立项并顺利结项</t>
  </si>
  <si>
    <t>黄嘉怡</t>
  </si>
  <si>
    <t>一种基于深度学习的铁路货场安全作业自动控制方法（CN202311703978.X）除导师外第1署名（3.5分）</t>
  </si>
  <si>
    <t>2023-2024学年，担任党支部宣传委员，2分。</t>
  </si>
  <si>
    <t>谢纪业</t>
  </si>
  <si>
    <t>余诗婷</t>
  </si>
  <si>
    <t xml:space="preserve">发明专利：一种基于改进A*算法的路径规划方法及系统（202311513571.0，除导师外第1署名，受理） </t>
  </si>
  <si>
    <t>1.中华思想文化术语大赛全国金奖，4分
2.“2024·生命守护”全民动物保护科普知识竞赛一等奖，4分
3.“国学智慧·中华传承”2024全国大学生孔子文化弘扬活动一等奖，4分
4.“预防为主、生命至上”全民消防科普知识竞赛一等奖，4分
3.第二届“BETT杯”全国大学生英语词汇大赛二等奖（3分）
1.2023年第三届中国高校大数据挑战赛三等奖（2分）</t>
  </si>
  <si>
    <t>常师熙</t>
  </si>
  <si>
    <t>第二届“BETT杯”全国大学生英语词汇大赛二等奖（3分）</t>
  </si>
  <si>
    <t>韦兰茜</t>
  </si>
  <si>
    <t>）；2023年12月：“华为杯”第二十届中国研究生数学建模竞赛成功参与奖（5分）；</t>
  </si>
  <si>
    <t>2023-2024学年，担任团支书，3分</t>
  </si>
  <si>
    <t>2024年4月：2024年第二十四届MathorCup数学应用挑战赛三等奖（4分）
第二届“BETT杯”全国大学生英语词汇大赛三等奖（2分）</t>
  </si>
  <si>
    <t>向龙</t>
  </si>
  <si>
    <t>2024年4月：正大杯第十四届全国大学生市场调查与分析大赛四川赛区研究生组选拔赛一等奖</t>
  </si>
  <si>
    <t>2023-2024学年，担任班级宣传委员，1分</t>
  </si>
  <si>
    <t>孙艳飞</t>
  </si>
  <si>
    <t>The Sixth International Conference on Smart Vehicular Technology, Transportation, Communication and Applications (VTCA 2024) April 16-18, 2024, Excellent Paper Award(15分)</t>
  </si>
  <si>
    <t>梁佳璇</t>
  </si>
  <si>
    <t>2023-2024学年担任23级硕士7班组织委员,1分</t>
  </si>
  <si>
    <t>1、参加“2024年全国大学生创新创业能力大赛”获得创新思维赛一等奖，4分
2、参加2024年第四届“应急科普华夏行”大学生心理健康专题竞赛获得特等奖，4分
3、参加“第三届全国学生科学素质知识科普活动”获得一等奖，4分
4、2023年10月参加第三届《英语世界》杯全国大学生翻译大赛全国一等奖4分</t>
  </si>
  <si>
    <t>齐占宝</t>
  </si>
  <si>
    <t>发明专利：一种平峰时段列车衔接协调优化方法、系统、设备及介质（202311692593.8，除导师外第1署名，受理）（3.5分）</t>
  </si>
  <si>
    <t>境外国际会议：The Sixth International Conference on Smart Vehicular Technology, Transportation, Communication and Applications (VTCA 2024) ；（10分）</t>
  </si>
  <si>
    <t>1.2024年高校大学生文化设计挑战赛科普赛道一等奖（4分）2.2024年全国大学生数据分析科普竞赛理论赛一等奖，4分。</t>
  </si>
  <si>
    <t>王海蓉</t>
  </si>
  <si>
    <t>2023年12月：“华为杯”第二十届中国研究生数建模竞赛二等奖（15分）
）</t>
  </si>
  <si>
    <t>2023-2024
学年，担任生活（权益）委员，1分</t>
  </si>
  <si>
    <t>1、参加2024年第三届“应急科普华夏行”大学生食品安全专题竞赛获一等奖，4分
2、参加2024年第三届“应急科普华夏行”大学生心理健康专题竞赛获得特等奖
3、参加2024年第三届“应急科普华夏行”大学生急救技能专题竞赛获一等奖
4、第二十四届Mathor Cup数学应用挑战赛三等奖，4分</t>
  </si>
  <si>
    <t>高琪</t>
  </si>
  <si>
    <t>1.2024年全国大学生创新创业能力大赛创新思维赛一等奖，4分
2.“2024·生命守护”全民动物保护科普知识竞赛一等奖，4分
3.2023年第三届中国高校大数据挑战赛三等奖，2分</t>
  </si>
  <si>
    <t>姚媛媛</t>
  </si>
  <si>
    <t xml:space="preserve">1.“华为杯”第二十届中国研究生数学建模竞赛全国二等奖(15分）
</t>
  </si>
  <si>
    <t>1.2023年第三届“应急科普华夏行”大学生食品安全专题竞赛获全国一等奖（4分）
2.悦“读者”, 知天下--2023“读者杯”青少年文学大赛知识挑战赛获全国一等奖（4分）
3.“预防为主、生命至上”全民消防科普知识竞赛中获全国一等奖（4分）
4.2023年“应急进校园”全国大学生心理健康专题竞赛中获全国一等奖（4分）
5.在2024年西南交通大学游泳比赛中女子蛙泳200m项目中获得第一名(3分）
6.2024年西南交通大学游泳比赛中女子自由泳50m项目中获得第三名（2分）
2.第二十四届Mathor Cup数学应用挑战赛三等奖（4分）
3.第二届“BETT杯”全国大学生英语词汇大赛全国三等奖（2分）
4.2023年全国大学生创新创业能力大赛初赛一等奖（4分）</t>
  </si>
  <si>
    <t>郭家新</t>
  </si>
  <si>
    <t>1.“华为杯”第二十届中国研究生数学建模竞赛成功参与奖（5分）</t>
  </si>
  <si>
    <t>1.2024年高校大学生文化设计挑战赛科普赛道一等奖（4分）2.2024年第二十一届五一数学建模竞赛三等奖（2分）</t>
  </si>
  <si>
    <t>王哲为</t>
  </si>
  <si>
    <t xml:space="preserve">境外国际会议：The Sixth International Conference on Smart Vehicular Technology, Transportation, Communication and Applications </t>
  </si>
  <si>
    <t>2023年秋季交通运输与物流学院研究生“新生杯”篮球赛二等奖 1分
第二届“BETT杯”全国大学生英语词汇大赛二等奖 3分</t>
  </si>
  <si>
    <t>李玉梅</t>
  </si>
  <si>
    <t>Si Chen,Yumei Li等，Assessing the impact of China Railway Express operations on the development of Chinese cities: China-Europe freiesearch in Transportation Business and Management</t>
  </si>
  <si>
    <t>2023-2024学年，担任党支部组织委员，2分。</t>
  </si>
  <si>
    <t>1.代表西南交通大学参与MUST高校轮滑联赛mini马拉松获得完赛奖（1.75）
2.青马骨干培训等活动数次
3.2023-2024第一学期领航先锋项目成功立项并顺利结项（0.5)</t>
  </si>
  <si>
    <t>梅天赐</t>
  </si>
  <si>
    <t>韩博豪</t>
  </si>
  <si>
    <t>2024年第二十一届五一数学建模竞赛三等奖（2分）</t>
  </si>
  <si>
    <t>梁泽鹏</t>
  </si>
  <si>
    <t>2023-2024学年，担任班级心理委员，1分</t>
  </si>
  <si>
    <t>2023-2024学年，“优秀三助研究生”称号，3分</t>
  </si>
  <si>
    <t>张倩</t>
  </si>
  <si>
    <t>2023-2024学年，担任研究生会宣传部干事，1分 2023-2024学年，担任科研院学生助理，，不属于职务加分项</t>
  </si>
  <si>
    <t>2024年寒假”返家乡“社会实践活动中获得”优秀实践队员”称号，3分</t>
  </si>
  <si>
    <t>2023年西南交通大学新生运动会一等奖，3分
2023年10月代表西南交通大学参与MUST高校轮滑联赛，获得一等奖，4分
代表西南交通大学参与MUST高校轮滑联赛mini马拉松获得完赛奖，1.75分
获得青马工程结业证书</t>
  </si>
  <si>
    <t>曾传胜</t>
  </si>
  <si>
    <t xml:space="preserve">1.“华为杯”第二十届中国研究生数学建模竞赛三等奖
</t>
  </si>
  <si>
    <t>2023-2024学年担任2023级硕士7班班长，3分</t>
  </si>
  <si>
    <t>2.2024年第二十一届五一数学建模竞赛三等奖2</t>
  </si>
  <si>
    <t>林德伟</t>
  </si>
  <si>
    <t xml:space="preserve">1.“华为杯”第二十届中国研究生数学建模竞赛三等奖
2.2024年第二十一届五一数学建模竞赛成功参与等奖（5分）
</t>
  </si>
  <si>
    <t>2023年第三届中国高校大数据挑战赛二等奖，3分
2023-2024第一学期领航先锋项目成功立项并顺利结项（0.5)</t>
  </si>
  <si>
    <t>平子墨</t>
  </si>
  <si>
    <t>华为杯成功参与奖（5分）</t>
  </si>
  <si>
    <t>词汇国家级三等奖（2分）
2023-2024第一学期领航先锋项目成功立项并顺利结项（0.5)</t>
  </si>
  <si>
    <t>王晓红</t>
  </si>
  <si>
    <t>王金月</t>
  </si>
  <si>
    <t>2023年10月，参与西南交通大学首届健康知识大赛；
2024年3月，参加学院“青春筑梦，暖阳伴老”敬老活动
2024年8月，参与2024级研究生迎新活动</t>
  </si>
  <si>
    <t>2023-2024第一学期领航先锋项目成功立项并顺利结项（0.5)</t>
  </si>
  <si>
    <t>吴霞</t>
  </si>
  <si>
    <t>“华教杯”第七届中国研究生数学建模竞赛三等奖，2分
2023-2024第一学期领航先锋项目成功立项并顺利结项（0.5)</t>
  </si>
  <si>
    <t>高浩富</t>
  </si>
  <si>
    <t>2023-2024学年担任2023级硕士7班学习委员，1分</t>
  </si>
  <si>
    <t>陈润婧</t>
  </si>
  <si>
    <t>陈莎莎</t>
  </si>
  <si>
    <t>1、2023年9月：“华为杯”第20届中国研究生数学建模竞赛三等奖（10分）</t>
  </si>
  <si>
    <t>1、2023-2024学年，担任第八党支部组织委员，2分；</t>
  </si>
  <si>
    <t>范勇迎</t>
  </si>
  <si>
    <t>2023年第三届中国高校大数据挑战赛；2024年9月，获全国大学生创新创业能力大赛初赛创新思维赛一等奖，4分；2024年9月，获“2024生命守护”全民动物保护科普知识竞赛一等奖，4分</t>
  </si>
  <si>
    <t>2023211380</t>
  </si>
  <si>
    <t>蔡涛</t>
  </si>
  <si>
    <t>1、2023-2024学年，担任交运硕士8班班长，3分；</t>
  </si>
  <si>
    <t>1、参加由工业和信息化部工业文化发展中心主办的人工智能未来设计大赛·新工科创新数字技
能竞赛数字技能应用(计算机技能应用赛项)， Word 科目全国初赛本研组一等奖，4分。</t>
  </si>
  <si>
    <t>何昱锟</t>
  </si>
  <si>
    <t>“华为杯”第20届中国研究生数学建模竞赛优秀奖（5分）；</t>
  </si>
  <si>
    <t>在2023年秋季交通运输与物流学院研究生“新生杯’篮球赛获得二等奖（1分）</t>
  </si>
  <si>
    <t>胡佳佳</t>
  </si>
  <si>
    <t>2023年12月：“华为杯”第20届中国研究生数学建模竞赛成功参与奖</t>
  </si>
  <si>
    <t>黄星月</t>
  </si>
  <si>
    <t>2023年12月：“华为杯”第20届中国研究生数学建模竞赛参与奖（5分）</t>
  </si>
  <si>
    <t>李季淼</t>
  </si>
  <si>
    <t>李今为</t>
  </si>
  <si>
    <t>84.18</t>
  </si>
  <si>
    <t xml:space="preserve">1、2023年9月：“华为杯”第20届中国研究生数学建模竞赛，成功参与奖；
</t>
  </si>
  <si>
    <t>1、“智能时代，智赢未来”2023第二届大学生AI科技竞赛，一等奖 4；
2、2023年全国青少年国家粮食安全专题竞赛，一等奖；4
3、第二届“BETT杯”全国大学生英语词汇大赛，三等奖。2
4、2023年12月：2023年全国大学生英语翻译大赛，省级二等奖 3</t>
  </si>
  <si>
    <t>李新新</t>
  </si>
  <si>
    <t>1、2023年9月：“华为杯”第20届中国研究生数学建模竞赛成功参与奖；</t>
  </si>
  <si>
    <t>梁鸽</t>
  </si>
  <si>
    <t>林昕宇</t>
  </si>
  <si>
    <t>1、Jida Chen 等.论文题目Conflict detection and resolution strategy for eVTOLs in low-altitude urban environments based on the geodetic coordinate system
（JCR Q1，除导师外三作，2024年7月）（7.5分）；</t>
  </si>
  <si>
    <t xml:space="preserve">1、2019年X月：“华为杯”第20届中国研究生数学建模竞赛三等奖（10分）；
</t>
  </si>
  <si>
    <t>第二届“BETT杯”去昂贵大学生英语词汇大赛全国二等奖（3分）</t>
  </si>
  <si>
    <t>刘家卉</t>
  </si>
  <si>
    <t>秦添雨</t>
  </si>
  <si>
    <t>1、Qi Huang，Tianyu Qin等.Modeling heterogenous crowd evacuation on stairs in high-rise buildings using a fine discrete floor field cellular automaton model: Accounting for speed and boundary layer variations
（JCR Q2，二作，2024年4月）（18.75分）；
2、罗琳，秦添雨等.典型优化措施下的瓶颈疏散试验研究
（CSCD，除导师外一作，2024年6月）（10.5分）</t>
  </si>
  <si>
    <t xml:space="preserve">1.2023年12月：“华为杯”第二十届中国研究生数学建模竞赛成功参与奖（5分）；
</t>
  </si>
  <si>
    <t>1.2023-2024学年，担任组织委员，1分</t>
  </si>
  <si>
    <t>1.2023年10月，获2023年全国大学生创新创业能力大赛一等奖，4分；
2.2023年10月，获第三届全国学生科学素质知识科普活动一等奖，4分；
3.2023年10月，获第三届“应急科普华夏行”大学生心理健康专题竞赛一等奖，4分
4.2024年6月：2024大学生数字技能应用大赛一等奖（4分）；
5、2023年10月：2023年第三届《英语世界》杯全国大学生翻译大赛三等奖（2分）；</t>
  </si>
  <si>
    <t>罗晴</t>
  </si>
  <si>
    <t>2023年12月：“华为杯”第20届中国研究生数学建模竞赛二等奖</t>
  </si>
  <si>
    <t>2023-2024学年，担任学习委员，1分
2023-2024学年，担任党支部宣传委员，2分</t>
  </si>
  <si>
    <t>2023年10月，获西南交通大学交通运输与物流学院新生杯篮球赛二等奖，1分</t>
  </si>
  <si>
    <t>唐山</t>
  </si>
  <si>
    <t>汪子露</t>
  </si>
  <si>
    <t>2023-2024学年担任交通运输2023级08班生活委员（兼任权益），1分</t>
  </si>
  <si>
    <t>王睿雨</t>
  </si>
  <si>
    <t>1、2023年12月，获“华为杯”第二十届中国研究生数学建模竞赛二等奖，国家级，15分；</t>
  </si>
  <si>
    <t>1、2023-2024年，担任党支部书记，3分；</t>
  </si>
  <si>
    <t>1、2019年X月，获交运学院研究生“新生杯”二等奖，1分；
2、2024年第三届大学生英语词汇大赛，研究生组全国三等奖，2</t>
  </si>
  <si>
    <t>2023211406</t>
  </si>
  <si>
    <t>王思聪</t>
  </si>
  <si>
    <t>2023年9月：“华为杯”第20届中国研究生数学建模竞赛二等奖（15分）；</t>
  </si>
  <si>
    <t>王一烙</t>
  </si>
  <si>
    <t xml:space="preserve">2023年mathorcup高校数学建模挑战赛成功参赛奖
</t>
  </si>
  <si>
    <t>向佳和</t>
  </si>
  <si>
    <t>2023年12月“华为杯”第二十届中国研究生数学建模竞赛优秀奖</t>
  </si>
  <si>
    <t>2023年秋季交通运输与物流学院研究生“新生杯”，篮球赛中表现优异荣获二等奖</t>
  </si>
  <si>
    <t>2023211439</t>
  </si>
  <si>
    <t>赵俊怡</t>
  </si>
  <si>
    <t>赵永宁</t>
  </si>
  <si>
    <t>2023年12月：“华为杯”第15届中国研究生数学建模竞赛成功参与奖（5分）</t>
  </si>
  <si>
    <t>朱国京</t>
  </si>
  <si>
    <t>1、2023年：“华为杯”第二十届中国研究生数学建模竞赛成功参与奖；</t>
  </si>
  <si>
    <t>1、2023年12月：第二届全国大学生数据分析大赛二等奖（3分）；2、2024年5月：第二十一届五一数学建模竞赛二等奖（3）分</t>
  </si>
  <si>
    <t>唐靖宇</t>
  </si>
  <si>
    <t>雷欣杰</t>
  </si>
  <si>
    <t>谭炜宁</t>
  </si>
  <si>
    <t>谭榕凯</t>
  </si>
  <si>
    <t>1、2023年mathorcup高校数学建模挑战赛成功参赛奖
2、第二十一届五一数学建模竞赛二等奖</t>
  </si>
  <si>
    <t>翁明桤</t>
  </si>
  <si>
    <t>发明专利受理：一种开行方案与运行图编制方法、系统、设备及存储介质（202311674818.7，除导师外第2署名）（1.25分）</t>
  </si>
  <si>
    <t>境外国际会议：2024年4月18日，Kaohsiung, Taiwan，The Sixth International Conference on Smart Vehicular Technology, 
Transportation, Communication and Applications (VTCA 2024) 参加会议宣读录用论文，获得会议优秀论文（15分）</t>
  </si>
  <si>
    <t xml:space="preserve">1.“华为杯”第二十届中国研究生数学建模大赛参与奖（5分）
</t>
  </si>
  <si>
    <t>1.2023年交通运输与物流学院研究生“新生杯”篮球赛二等奖（1分）
2.2023年全国大学生英语翻译大赛三等奖（2分）
3.第二届“BETT”全国大学生英语词汇大赛二等奖（3分）
4、2023年mathorcup高校数学建模挑战赛成功参赛奖 1.75</t>
  </si>
  <si>
    <t>付葵</t>
  </si>
  <si>
    <t>1、郑帅，刘昱岗、付葵等.Optimization of isolated intersection signal timing and trajectory 
planning under mixed traffic environment: The flexible catalysis 
of connected and automated vehicles
（JCR Q2，除导师外二作，2024年4月）（18.75分）（75*0.25=18.75）</t>
  </si>
  <si>
    <t>1、2024年7月30日，获四川省公路学会科学技术进步奖</t>
  </si>
  <si>
    <t>2023211392</t>
  </si>
  <si>
    <t>张小河</t>
  </si>
  <si>
    <t>“一种基于模块化自动驾驶车辆的智能接驳方法及系统”专利受理（3/7 除导师外）(0.25分)</t>
  </si>
  <si>
    <t>1、“华为杯”第二十届中国研究生数学建模竞赛 二等奖（15分）；
2、2024年“挑战杯”四川省大学生创业计划竞赛 银奖（10分）</t>
  </si>
  <si>
    <t>1、第三届全国大学生数据分析科普竞赛系列活动之理论赛 一等奖（4份）；
2、2024年第四届“应急科普华夏行”大学生生活安全专题竞赛 一等奖（4分）；
3、2024全国乡村振兴知识科普竞赛 一等奖</t>
  </si>
  <si>
    <t>喻鸿志</t>
  </si>
  <si>
    <t>华为杯优秀奖</t>
  </si>
  <si>
    <t>陆泽瑚</t>
  </si>
  <si>
    <t>1、2023年12月：“华为杯”第20届中国研究生数学建模竞赛参与奖（5分）；</t>
  </si>
  <si>
    <t>1、人工智能未来设计大赛·新工科创新数字技能竞赛-数字技能应用(计算机技能应用赛项)，荣获初赛本研组二等奖（3分）
2、“2023年四川省计算机能力挑战赛暨第五届全国高校计算机能力挑战赛四川赛区”，四川赛区本研组三等奖（2分）</t>
  </si>
  <si>
    <t>2023211438</t>
  </si>
  <si>
    <t>尤兰</t>
  </si>
  <si>
    <t>2023.9-2024.09担任宣传委员</t>
  </si>
  <si>
    <t>1、2023.11获得第十一届中国大学生空手道锦标赛女子个人组手（甲组）-57kg第一名 
2、2024.07获得川渝地区青少年空手道公开赛第一届成都站竞技成人组女子个人型第二名
3、2024.07获得川渝地区青少年空手道公开赛第一届成都站竞技成人组女子组手+55kg第二名</t>
  </si>
  <si>
    <t>刘杰鹏</t>
  </si>
  <si>
    <t>杜志开</t>
  </si>
  <si>
    <t>1.2023-2024 学年，担任班长，3 分</t>
  </si>
  <si>
    <t>戴云凡</t>
  </si>
  <si>
    <t>2024年4月，获得西南交通大学运动舞蹈大赛第二名</t>
  </si>
  <si>
    <t>段亦菲</t>
  </si>
  <si>
    <t>2023-2024 学年，担任党支书，3 分</t>
  </si>
  <si>
    <t>西南交通大学游泳比赛优秀奖，0.75</t>
  </si>
  <si>
    <t>任志诚</t>
  </si>
  <si>
    <t>2023年12月，获得全国大学生英语词汇竞赛三等奖（国家级），2分</t>
  </si>
  <si>
    <t>杨隋淼</t>
  </si>
  <si>
    <t>袁宇</t>
  </si>
  <si>
    <t>第二十届中国研究生数学建模竞赛二等奖（15分）</t>
  </si>
  <si>
    <t>1、2023年粮食安全专题竞赛一等奖（4分）
2、2023年全国大学生英语翻译大赛研究生组省级三等奖（2分）
3、“BETT杯”全国大学生英语词汇大赛二等奖（3分）</t>
  </si>
  <si>
    <t>颜柯旭</t>
  </si>
  <si>
    <t>1、发明专利受理：一种基于太阳炫光数据的车辆路径规划方法、系统及介质（202410859245.3   除导师外第2署名）（1.25分）；</t>
  </si>
  <si>
    <t>卓子焮</t>
  </si>
  <si>
    <t xml:space="preserve">1、2023年12月：“华为杯”第20届中国研究生数学建模竞赛二等奖（15分）；
</t>
  </si>
  <si>
    <t>1、2024年1月：第二届全国大学生数据分析大赛二等奖（3分）</t>
  </si>
  <si>
    <t>苏凌云</t>
  </si>
  <si>
    <t>发明专利：考虑数据缺失的图卷积递归神经网络道路交通流预测方法（202411122086.5第二署名）（1.25分）</t>
  </si>
  <si>
    <t>赵萤滢</t>
  </si>
  <si>
    <r>
      <rPr>
        <sz val="10"/>
        <rFont val="Times New Roman"/>
        <family val="1"/>
      </rPr>
      <t>1</t>
    </r>
    <r>
      <rPr>
        <sz val="10"/>
        <rFont val="宋体"/>
        <charset val="134"/>
      </rPr>
      <t>、</t>
    </r>
    <r>
      <rPr>
        <sz val="10"/>
        <rFont val="Times New Roman"/>
        <family val="1"/>
      </rPr>
      <t>TRANSPORTATION RESEARCH BOARD (TRB) 103rd Annual Meeting</t>
    </r>
  </si>
  <si>
    <t>1、“华为杯”第二十届中国研究生数学建模竞赛三等奖</t>
  </si>
  <si>
    <t>1、担任团支部书记</t>
  </si>
  <si>
    <t>1、获省部级荣誉称号（四川省大学生“综合素质A级证书”）</t>
  </si>
  <si>
    <t>周克臻</t>
  </si>
  <si>
    <t>2023-2024学年担任党支部组织委员，考核优秀，2分</t>
  </si>
  <si>
    <t>闫莹</t>
  </si>
  <si>
    <t>1、全国研究生数学建模竞赛成功参与奖（5分）</t>
  </si>
  <si>
    <t>全国学生科学素质知识科普活动一等奖（4分）
大学生公共卫生专题竞赛一等奖（4分）
全国大学生心理健康专题竞赛一等奖（4分）
防艾滋病知识竞赛优秀奖（1.75）</t>
  </si>
  <si>
    <t>李济</t>
  </si>
  <si>
    <t>2024年4月，获西南交通大学运动舞蹈大赛第二名，2分；
2024年5月，获西南交通大学第二届校园舞蹈大赛自由赛道三等奖，1分</t>
  </si>
  <si>
    <t>王景霞</t>
  </si>
  <si>
    <t>1.2023年10月：第三届“应急科普华夏行”大学生公共卫生专题竞赛一等奖（4分）
2.2023年10月：全国青少年国家粮食安全专题竞赛一等奖（4分）
3.2023年10月：第三届“应急科普华夏行”大学生急救技能专题竞赛一等奖（4分）
4.2023年10月：第二届大学生AI科技竞赛知识竞答组一等奖（4分）
5、2024年1月：第二届“中外传播杯”全国大学生英语翻译大赛三等奖（2分）；</t>
  </si>
  <si>
    <t>阿文茜</t>
  </si>
  <si>
    <t>李乐</t>
  </si>
  <si>
    <t>1、Zhihong Yao, Le Li等.Optimal lane management policy for connected automated vehicles in mixed traffic flow（JCR Q2，除导师外一作，2024年1月）（52.5分）
2、 Yi Wang, Le Li等.Efficiency and fuel consumption of mixed traffic flow with lane management of CAVs（JCR Q2，除导师外二作，2024年8月）（18.75分）</t>
  </si>
  <si>
    <t xml:space="preserve">1、境外国际会议会议：The TRB 103rd Annual Meeting  2024年1月、美国华盛顿（10分）
</t>
  </si>
  <si>
    <t>1、2023年12月，获“华为杯”第二十届中国研究生数学建模竞赛二等奖，国家级，15分</t>
  </si>
  <si>
    <t>谷丽婷</t>
  </si>
  <si>
    <t>1、张永祥，谷丽婷等.基于CNN-GRU模型的中欧班列运到时限预测（EI,除导师外一作，2024年3月）（15分）</t>
  </si>
  <si>
    <t>1、2023年12月，“华为杯”第20届中国研究生数学建模竞赛三等奖（10分）；</t>
  </si>
  <si>
    <t>全国大学生英语单词大赛初赛“一等奖”</t>
  </si>
  <si>
    <t>李昕宇</t>
  </si>
  <si>
    <t>唐弘历</t>
  </si>
  <si>
    <t>2023年9月“华为杯”第二十届中国研究生数学建模竞赛成功参与奖</t>
  </si>
  <si>
    <t>2023-2024年担任心理委员</t>
  </si>
  <si>
    <t>无</t>
  </si>
  <si>
    <t>2023年第三届《英语世界》杯全国大学生翻译大赛全国一等奖</t>
  </si>
  <si>
    <t>吴健章</t>
  </si>
  <si>
    <t>1、2023-2024学年，担任第九党支部宣传委员，1分；</t>
  </si>
  <si>
    <t>1、2024年6月：全国大学生智慧办公挑战赛初赛一等奖，4分；
2、2024年7月：全国大学生智慧办公挑战赛决赛特等奖，4分
3、2023年12月：第十三届APMCM大学生数学建模竞赛二等奖（3分）；</t>
  </si>
  <si>
    <t>孙忻玥</t>
  </si>
  <si>
    <t>杨子健</t>
  </si>
  <si>
    <t>1、2023年10月：“华为杯”第20届中国研究生数学建模竞赛二等奖（15分）</t>
  </si>
  <si>
    <t>1、2023年12月：第十三届亚太地区大学生数学建模竞赛二等奖（3分）
2、2024年4月：西南交通大学第十九届大学生交通科技大赛一等奖（3分）</t>
  </si>
  <si>
    <t>张欣渝</t>
  </si>
  <si>
    <t>周硕聃</t>
  </si>
  <si>
    <t>2023-2024学年担任生活委员，1分</t>
  </si>
  <si>
    <t>龚石峰</t>
  </si>
  <si>
    <t>五一建模三等奖（2分）</t>
  </si>
  <si>
    <t>刘志强</t>
  </si>
  <si>
    <t>傅成鑫</t>
  </si>
  <si>
    <t>1、姚志洪，傅成鑫等.Optimal Lane Management Model for Mixed Traffic
Flow With Connected Automated Vehicles
（JCR Q1，除导师外一作，2024年7月）（150分）</t>
  </si>
  <si>
    <t>1、2023年12月：“华为杯”第二十届中国研究生数学建模竞赛三等奖（10分）；</t>
  </si>
  <si>
    <t>汪锐</t>
  </si>
  <si>
    <t>1、2023年第三届《英语世界》杯全国大学生英语写作大赛全国三等奖 2
2、第三届全国大学生英语翻译能力竞赛特等奖4
3、“一带一路”全国大学生英语翻译大赛二等奖 3</t>
  </si>
  <si>
    <t>温鑫宇</t>
  </si>
  <si>
    <t>2024年“挑战杯”四川省大学生创业计划竞赛银奖（10分）第十一届“大唐杯”全国大学生新一代信息通信技术大赛产教融合5G+创新应用设计赛道省三等奖（7分）；</t>
  </si>
  <si>
    <t>冯鑫</t>
  </si>
  <si>
    <t>2023-2024学年，担任班长，3分；</t>
  </si>
  <si>
    <t>2024年4月，代表学院参加西南交通大学第123届运动会暨建校128周年校庆运动会，获绳圈的力量第五名，1分；</t>
  </si>
  <si>
    <t>彭虹铭</t>
  </si>
  <si>
    <t>1、2024年5月，第八届大学生环保知识竞赛优秀奖，1.75分；
2、2024年5月，第四届““应急科普华夏行”大学生急救技能专题竞赛特等奖， 4分；
3、2024年6月，第四届“应急科普华夏行”校园安全科普竞赛特等奖， 4分；
4、2024年6月，2024年“华夏杯“全民国学知识大会大学生组一等奖，4分；
5、2024年7月，2024年“文化强国杯”全国高校文学知识挑战赛一等奖，4分；6、2024年4月：第十七届“认证杯”数学中国数学建模网络挑战赛优秀奖（1.75分）；</t>
  </si>
  <si>
    <t>王全鑫</t>
  </si>
  <si>
    <t>刘祥</t>
  </si>
  <si>
    <t xml:space="preserve">1、2023年10月：“华为杯”第15届中国研究生数学建模竞赛二等奖（15分）；
</t>
  </si>
  <si>
    <t>1、2023年12月，获第五届全国高校创新英语挑战赛翻译赛(英译汉组)三等奖，2分；2、2023年11月：第十三届APMCM亚太地区大学生数学建模竞赛二等奖（3）分，3、2024年4月：西南交通大学第十九届大学生交通科技大赛一等奖（3分）</t>
  </si>
  <si>
    <t>和笑玥</t>
  </si>
  <si>
    <t xml:space="preserve">1、发明专利：卡车与无人机联合配送路径的失效风险预
估方法及装置（202411076830.2   
除导师外第2署名）（1.25分）；  
</t>
  </si>
  <si>
    <t>皇甫俊杰</t>
  </si>
  <si>
    <t>2023-2024学年担任党支部组织委员，2分</t>
  </si>
  <si>
    <t>古启月</t>
  </si>
  <si>
    <t>蒋成玉</t>
  </si>
  <si>
    <t>“华为杯”第二十届中国研究生数学建模竞赛成功参与奖（5分）</t>
  </si>
  <si>
    <t>周江</t>
  </si>
  <si>
    <t>2023年9月，研究生新生篮球赛三等奖（0.5分），2024年5月：第二十一届五一数学建模竞赛二等奖（研究生组）（3分）、2023年10月：MathorCup高校数学建模挑战赛——大数据竞赛研究生组成功参赛奖（1.75分）；第三届全国高校商务翻译（英语）能力挑战赛三等奖（2分）；2023年全国大学生英语翻译大赛省级三等奖（2分）</t>
  </si>
  <si>
    <t>吕帆</t>
  </si>
  <si>
    <t>1.2023年12月：“华为杯”第二十届研究生数学建模竞赛二等奖（15分）</t>
  </si>
  <si>
    <t>徐策惠</t>
  </si>
  <si>
    <t xml:space="preserve">1、国内高水平学术会议：2024年7月COTA举办的海外华人交通协会国际交通科技年会（CICTP)深圳技术大学（3分）
</t>
  </si>
  <si>
    <t>1、2023年12月：华为杯研究生数学建模 国家级二等奖（15分）；</t>
  </si>
  <si>
    <t>1、在2024年8月高校大学生文化设计挑战赛 获一等奖国家级（4分）2、参加研究生会素质拓展活动获得院级二等奖（1分）3.“健康人生·绿色无毒”全民禁毒知识科普竟赛中,完成各项知识考核,获得一等奖校级（3分）</t>
  </si>
  <si>
    <t>许泽琦</t>
  </si>
  <si>
    <t>1、Yi Wang, Zeqi Xu 等. Analysis of mixed traffic flow with different lane management strategy for 
connected automated vehicles: A fundamental diagram method (JCR Q1, 二作， 2024年5月)（37.5分）
2、Zhihong Yao, Tingting Ren, Yi Wang, Zeqi Xu 等.Fundamental diagram of mixed traffic flow 
considering dedicated and shared lanes management 
policies for CAVs (JCR Q1, 除导师外三作，2023年9月)（7.5分）</t>
  </si>
  <si>
    <t>1、2023-2024学年，担任党支部书记，3分；</t>
  </si>
  <si>
    <t>1、2023年9月，获交通运输与物流学院新生篮球赛三等奖，0.5分；</t>
  </si>
  <si>
    <t>郑嫦月</t>
  </si>
  <si>
    <t>2023年10月，获得全国大学生英语词汇大赛二等奖</t>
  </si>
  <si>
    <t>沈焰敏</t>
  </si>
  <si>
    <t xml:space="preserve">1、2023-2024学年担任宣传委员，1分
</t>
  </si>
  <si>
    <t>1、第二届”BETT杯”全国大学生英语词汇大赛三等奖，2分
2、2023年“应急进校园”全国大学生心理健康专题竞赛一等奖，4分
3、第三届全国学生科学素质知识普及活动一等奖，4分</t>
  </si>
  <si>
    <t>沈翔宇</t>
  </si>
  <si>
    <t>2023年9月：“华为杯”第20届中国研究生数学建模竞赛优秀奖（5分）；</t>
  </si>
  <si>
    <t>李海龙</t>
  </si>
  <si>
    <t>2023年12月，“华为杯”第二十届中国研究生数学建模竞赛优秀奖（5分）</t>
  </si>
  <si>
    <t>刘卓</t>
  </si>
  <si>
    <t xml:space="preserve">1、境外会议：2024年9月，加拿大埃德蒙顿,ITSC2024（10分）
</t>
  </si>
  <si>
    <t>1、2023年11月：“华为杯”第20届中国研究生数学建模竞赛二等奖（15分）；</t>
  </si>
  <si>
    <t>黄钟旭</t>
  </si>
  <si>
    <t>孟雯</t>
  </si>
  <si>
    <t xml:space="preserve">1.境内高水平会议：2024年6月30日，四川成都金牛宾馆；（3分）
</t>
  </si>
  <si>
    <t>1、2023年12月：“华为杯”第20届中国研究生数学建模竞赛成功参与奖</t>
  </si>
  <si>
    <t>张毅文</t>
  </si>
  <si>
    <t>2023年11月：2023年中国研究生企业管理创新大赛一等奖（30分）</t>
  </si>
  <si>
    <t>2023-2024学年，担任生活委员，1分</t>
  </si>
  <si>
    <t>王一然</t>
  </si>
  <si>
    <t>“华为杯”中国研究生数学建模竞赛优秀奖</t>
  </si>
  <si>
    <t>陈依然</t>
  </si>
  <si>
    <t>1.2023-2024学年担任硕士23级第十党支部宣传委员，2分</t>
  </si>
  <si>
    <t xml:space="preserve">1.2024年8月获“华文奖”中华传统文化大赛优秀志愿者（省部级），8分
</t>
  </si>
  <si>
    <t>1.2023年12月参加2023年“应急进校园”全国大学生心理健康专题竞赛获一等奖（省部级）4分；1.第二届“BETT”杯全国大学生英语词汇大赛二等奖（省部级英语学科竞赛），3分</t>
  </si>
  <si>
    <t>何远亮</t>
  </si>
  <si>
    <t xml:space="preserve">1、2023年12月：“华为杯”第二十届中国研究生数学建模竞赛三等奖（10分）
</t>
  </si>
  <si>
    <t>1，2023年12月，“应急进校园”全国大学生心理健康专题竞赛一等奖，4分；
2、2024年02月，第三届全国学生科学素质知识科普活动一等奖，4分；
3、2024年02月，第四届应急科普华夏行火灾应对技能专题竞赛一等奖， 4分；2、2023年12月：第二届全国大学生数据分析大赛二等奖3分
4、2024年05月，“行知中国”研究生主题实践调研活动一等奖，3分。</t>
  </si>
  <si>
    <t>2023211552</t>
  </si>
  <si>
    <t>陈琼兰</t>
  </si>
  <si>
    <t>1.“华为杯”中国研究生数学建模竞赛成功参与奖（5分）；</t>
  </si>
  <si>
    <t>2023-2024学年，担任团支书，3分；</t>
  </si>
  <si>
    <t>1.2024年7月，获四川省大学生综合素质A级证书，8分；</t>
  </si>
  <si>
    <t>2024年全国大学生技术创新创业大赛省赛一等奖（4分）；</t>
  </si>
  <si>
    <t>林治杰</t>
  </si>
  <si>
    <t>1、2023年9月，获西南交通大学交运学院新生篮球赛三等奖，0.5分；
1、2024年4月，获西南交通大学足球俱乐部球赛一等奖，3分；</t>
  </si>
  <si>
    <t>魏永健</t>
  </si>
  <si>
    <t xml:space="preserve">  
</t>
  </si>
  <si>
    <t>1、2022-2023学年，担任组织委员，1分；</t>
  </si>
  <si>
    <t>1、2023年10月，获西南交通大学新生篮球赛三等奖，0.5分；2、2023年11月，获交运研会新生素质拓展活动一等奖，2分。</t>
  </si>
  <si>
    <t>李垚</t>
  </si>
  <si>
    <t>2023年秋季交通运输与物流学院研究生“新生杯“ 三等奖(0.5分)；2023年12月：全国大学生英语翻译大赛研究生组省级二等奖(3分)；2023年12月：MathorCup高校数学建模挑战赛——大数据竞赛 研究生组成功参赛奖(1.75分)；西南交通大学第123届运动会暨建校128周年校庆运动会 男子甲组铅球第六名，算校级三等奖1分</t>
  </si>
  <si>
    <t>邓杰</t>
  </si>
  <si>
    <t>1、2023年10月，获西南交通大学交运学院研究生“新生杯”篮球赛三等奖，0.5分 2、2023年11月，获西南交通大学交运学院研究生会“素质拓展活动”一等奖，2分</t>
  </si>
  <si>
    <t>韩晗</t>
  </si>
  <si>
    <t>芶中成</t>
  </si>
  <si>
    <t>1.2023年12月：“华为杯”数学建模竞赛成功参与奖（5分）</t>
  </si>
  <si>
    <t>1.2024年1月获校级优秀三助工作者，3分</t>
  </si>
  <si>
    <t>1.第四届“防灾减灾科普先行”大学生应急科普竞赛一等奖，4分</t>
  </si>
  <si>
    <t>骆雨潇</t>
  </si>
  <si>
    <t>84.52</t>
  </si>
  <si>
    <t>1、2023-2024学年，担任班长，3分；</t>
  </si>
  <si>
    <t>刘欣妍</t>
  </si>
  <si>
    <t>1.2023-2024学年，担任心理委员，1分</t>
  </si>
  <si>
    <t>2023211534</t>
  </si>
  <si>
    <t>徐沐昀</t>
  </si>
  <si>
    <t>1、2023-2024学年，担任团支书（3）</t>
  </si>
  <si>
    <t>1、2023年12月：全国大学生英语翻译大赛研究生组省级二等级（3）；2、2023全球可持续性供应链学生竞赛优秀奖（3）</t>
  </si>
  <si>
    <t>刘羽萌</t>
  </si>
  <si>
    <t>刘毅超</t>
  </si>
  <si>
    <t>杨俊杰</t>
  </si>
  <si>
    <t>1.孙宗胜，帅斌，杨俊杰等. 客观赋权对快捷货运各方式间临界间距影响分析（高水平中文期刊，除导师外二作）（12.5分）</t>
  </si>
  <si>
    <t>李俊龙</t>
  </si>
  <si>
    <t>张佳琛</t>
  </si>
  <si>
    <t>1、“华为杯”第二十届中国研究生数学建模竞赛成功参与奖（5分）；</t>
  </si>
  <si>
    <t>钟浚银</t>
  </si>
  <si>
    <t>1、2023年12月：“华为杯”第20届中国研究生数学建模竞赛成功参与奖（5分）</t>
  </si>
  <si>
    <t>李成杰</t>
  </si>
  <si>
    <t>孙童</t>
  </si>
  <si>
    <t>“华为杯”第二十届中国研究生数学建模竞赛 参与奖（5分）</t>
  </si>
  <si>
    <t>1、2024年9月“行知中国“研究生主题实践调研活动 二等奖（2分）</t>
  </si>
  <si>
    <t>王胜祥</t>
  </si>
  <si>
    <t>2024年1月，获2023全球可持续性供应链学生竞赛成功参与奖（主办：联合国可持续运输之友，国际货运代理协会联合会，国际运输外交中心等），3分</t>
  </si>
  <si>
    <t>李雪</t>
  </si>
  <si>
    <t>1、2023年12月，“华为杯”第二十届中国研究生数学建模竞赛优秀奖（5分）；</t>
  </si>
  <si>
    <t>1、2023-2024学年，担任硕士2023级第十一党支部的组织委员，2分。</t>
  </si>
  <si>
    <t>2、2024年1月，2023全球可持续性供应链学生竞赛优秀奖（3分）。</t>
  </si>
  <si>
    <t>何奔洋</t>
  </si>
  <si>
    <t>1.2023年12月：“华为杯”第二十届研究生数学建模大赛成功参与奖</t>
  </si>
  <si>
    <t>王慧妍</t>
  </si>
  <si>
    <t>2023-2024学年，担任宣传委员，1分</t>
  </si>
  <si>
    <t>崔有才</t>
  </si>
  <si>
    <t>1、2024年高校大学生文化设计挑战赛科普赛道一等奖，4分
2、2023年全国大学生创新创业能力大赛初赛创新思维赛一等奖，4分
3、2023年第三届“应急科普华夏行”大学生心理健康专题竞赛特等奖，4分
4、2023年全国大学生创新创业能力大赛决赛模式创新组优秀奖，1.75分</t>
  </si>
  <si>
    <t>陈菊梅</t>
  </si>
  <si>
    <t>参加暑期“三下乡”社会实践活动（0）</t>
  </si>
  <si>
    <t>王伟旭</t>
  </si>
  <si>
    <t>卢秀梅</t>
  </si>
  <si>
    <t>1、2023-2024学年，担任党支部书记，3分</t>
  </si>
  <si>
    <t>1、2023年12月，获四川省综合素质A级证书，8分</t>
  </si>
  <si>
    <t>2023211535</t>
  </si>
  <si>
    <t>李玉冰</t>
  </si>
  <si>
    <t>曹嘉慧</t>
  </si>
  <si>
    <t>“华为杯”全国研究生数学建模大赛参与奖</t>
  </si>
  <si>
    <t>2023-2024学年担任党支部宣传委员</t>
  </si>
  <si>
    <t>代秋杰</t>
  </si>
  <si>
    <t>2023年12月，获“华为杯”第二十届中国研究生数学建模成功参与奖</t>
  </si>
  <si>
    <t>郑惠心</t>
  </si>
  <si>
    <t>学习委员</t>
  </si>
  <si>
    <t>2024年“挑战杯”中国大学生创业计划竞赛西南交通大学校赛铜奖 1分</t>
  </si>
  <si>
    <t>2023211539</t>
  </si>
  <si>
    <t>邹小豪</t>
  </si>
  <si>
    <t>78.24</t>
  </si>
  <si>
    <t>梁宇轩</t>
  </si>
  <si>
    <t>黄士秦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</si>
</sst>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0_ "/>
    <numFmt numFmtId="177" formatCode="0.00_ "/>
    <numFmt numFmtId="178" formatCode="0.00_);[Red]\(0.00\)"/>
    <numFmt numFmtId="179" formatCode="yyyy&quot;年&quot;m&quot;月&quot;;@"/>
    <numFmt numFmtId="180" formatCode="0_);[Red]\(0\)"/>
  </numFmts>
  <fonts count="19">
    <font>
      <sz val="11"/>
      <color theme="1"/>
      <name val="宋体"/>
      <charset val="134"/>
      <scheme val="minor"/>
    </font>
    <font>
      <sz val="10"/>
      <name val="宋体"/>
      <charset val="134"/>
      <scheme val="minor"/>
    </font>
    <font>
      <sz val="11"/>
      <name val="宋体"/>
      <charset val="134"/>
      <scheme val="minor"/>
    </font>
    <font>
      <b/>
      <sz val="11"/>
      <name val="宋体"/>
      <charset val="134"/>
      <scheme val="minor"/>
    </font>
    <font>
      <sz val="10"/>
      <name val="宋体"/>
      <charset val="134"/>
    </font>
    <font>
      <sz val="11"/>
      <name val="宋体"/>
      <charset val="134"/>
    </font>
    <font>
      <sz val="11"/>
      <name val="Times New Roman"/>
      <family val="1"/>
    </font>
    <font>
      <sz val="10"/>
      <name val="宋体"/>
      <charset val="134"/>
      <scheme val="major"/>
    </font>
    <font>
      <sz val="11"/>
      <name val="SimSun"/>
      <charset val="134"/>
    </font>
    <font>
      <sz val="10"/>
      <name val="Arial"/>
      <family val="2"/>
    </font>
    <font>
      <sz val="10"/>
      <name val="Times New Roman"/>
      <family val="1"/>
    </font>
    <font>
      <sz val="11"/>
      <name val="宋体"/>
      <charset val="134"/>
      <scheme val="minor"/>
    </font>
    <font>
      <b/>
      <sz val="11"/>
      <color theme="1"/>
      <name val="宋体"/>
      <charset val="134"/>
      <scheme val="minor"/>
    </font>
    <font>
      <b/>
      <sz val="11"/>
      <color rgb="FFFF0000"/>
      <name val="宋体"/>
      <charset val="134"/>
      <scheme val="minor"/>
    </font>
    <font>
      <sz val="11"/>
      <color rgb="FFFF0000"/>
      <name val="宋体"/>
      <charset val="134"/>
      <scheme val="minor"/>
    </font>
    <font>
      <b/>
      <sz val="14"/>
      <color rgb="FFFF0000"/>
      <name val="宋体"/>
      <charset val="134"/>
      <scheme val="minor"/>
    </font>
    <font>
      <sz val="11"/>
      <color theme="1"/>
      <name val="宋体"/>
      <charset val="134"/>
      <scheme val="minor"/>
    </font>
    <font>
      <sz val="11"/>
      <color indexed="8"/>
      <name val="宋体"/>
      <charset val="134"/>
    </font>
    <font>
      <sz val="9"/>
      <name val="宋体"/>
      <charset val="134"/>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alignment vertical="center"/>
    </xf>
    <xf numFmtId="0" fontId="16" fillId="0" borderId="0">
      <alignment vertical="center"/>
    </xf>
    <xf numFmtId="0" fontId="17" fillId="0" borderId="0">
      <alignment vertical="center"/>
    </xf>
  </cellStyleXfs>
  <cellXfs count="9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177" fontId="2" fillId="0" borderId="0" xfId="0" applyNumberFormat="1" applyFont="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4" fillId="0" borderId="5"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7" xfId="0" applyFont="1" applyBorder="1" applyAlignment="1">
      <alignment horizontal="center" vertical="center"/>
    </xf>
    <xf numFmtId="0" fontId="4" fillId="0" borderId="5" xfId="0" applyFont="1" applyBorder="1" applyAlignment="1">
      <alignment vertical="center" wrapText="1"/>
    </xf>
    <xf numFmtId="0" fontId="2" fillId="0" borderId="0" xfId="0" applyFont="1" applyAlignment="1">
      <alignment horizontal="justify" vertical="center"/>
    </xf>
    <xf numFmtId="0" fontId="7" fillId="0" borderId="1" xfId="0" applyFont="1" applyBorder="1" applyAlignment="1">
      <alignment horizontal="center" vertical="center"/>
    </xf>
    <xf numFmtId="0" fontId="1" fillId="0" borderId="4"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xf>
    <xf numFmtId="177" fontId="2" fillId="0" borderId="1" xfId="0" applyNumberFormat="1" applyFont="1" applyBorder="1" applyAlignment="1">
      <alignment horizontal="left" vertical="center" wrapText="1"/>
    </xf>
    <xf numFmtId="0" fontId="5" fillId="0" borderId="0" xfId="0" applyFont="1" applyAlignment="1">
      <alignment vertical="center" wrapText="1"/>
    </xf>
    <xf numFmtId="2" fontId="2" fillId="0" borderId="1" xfId="0" applyNumberFormat="1" applyFont="1" applyBorder="1" applyAlignment="1">
      <alignment horizontal="center" vertical="center"/>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xf>
    <xf numFmtId="0" fontId="2" fillId="0" borderId="1" xfId="0" applyFont="1" applyBorder="1">
      <alignment vertical="center"/>
    </xf>
    <xf numFmtId="177"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179"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0" borderId="1" xfId="0" applyFont="1" applyBorder="1">
      <alignment vertical="center"/>
    </xf>
    <xf numFmtId="0" fontId="1" fillId="0" borderId="1" xfId="0" applyFont="1" applyBorder="1" applyAlignment="1">
      <alignment horizontal="right" vertical="center"/>
    </xf>
    <xf numFmtId="0" fontId="2" fillId="0" borderId="2" xfId="0" applyFont="1" applyBorder="1" applyAlignment="1">
      <alignment horizontal="center" vertical="center" wrapText="1"/>
    </xf>
    <xf numFmtId="177" fontId="2"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9" xfId="0" applyFont="1" applyBorder="1" applyAlignment="1">
      <alignment horizontal="center" vertical="center"/>
    </xf>
    <xf numFmtId="0" fontId="9" fillId="0" borderId="1" xfId="0" applyFont="1" applyBorder="1">
      <alignment vertical="center"/>
    </xf>
    <xf numFmtId="178"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1" applyFont="1" applyBorder="1" applyAlignment="1">
      <alignment horizontal="center" vertical="center" wrapText="1"/>
    </xf>
    <xf numFmtId="180" fontId="2" fillId="0" borderId="0" xfId="0" applyNumberFormat="1"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1" fillId="0" borderId="1" xfId="0" applyFont="1" applyBorder="1" applyAlignment="1">
      <alignment horizontal="center" vertical="center"/>
    </xf>
    <xf numFmtId="0" fontId="14" fillId="0" borderId="1" xfId="0" applyFont="1" applyBorder="1" applyAlignment="1">
      <alignment horizontal="left" vertical="center" wrapText="1"/>
    </xf>
    <xf numFmtId="0" fontId="0" fillId="0" borderId="10" xfId="0" applyBorder="1">
      <alignment vertical="center"/>
    </xf>
    <xf numFmtId="0" fontId="13" fillId="0" borderId="0" xfId="0" applyFont="1" applyAlignment="1">
      <alignment horizontal="left" vertical="center"/>
    </xf>
    <xf numFmtId="0" fontId="11" fillId="0" borderId="1" xfId="0" applyFont="1" applyBorder="1" applyAlignment="1">
      <alignment horizontal="lef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5" fillId="0" borderId="11" xfId="0" applyFont="1" applyBorder="1" applyAlignment="1">
      <alignment horizontal="left" vertical="center" wrapText="1"/>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cellXfs>
  <cellStyles count="3">
    <cellStyle name="常规" xfId="0" builtinId="0"/>
    <cellStyle name="常规 2" xfId="1" xr:uid="{00000000-0005-0000-0000-000031000000}"/>
    <cellStyle name="常规 4" xfId="2" xr:uid="{00000000-0005-0000-0000-000032000000}"/>
  </cellStyles>
  <dxfs count="19">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PivotStylePreset2_Accent1" table="0" count="10" xr9:uid="{267968C8-6FFD-4C36-ACC1-9EA1FD1885CA}">
      <tableStyleElement type="headerRow" dxfId="11"/>
      <tableStyleElement type="totalRow" dxfId="10"/>
      <tableStyleElement type="firstRowStripe" dxfId="9"/>
      <tableStyleElement type="firstColumnStripe"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opLeftCell="E1" zoomScale="85" zoomScaleNormal="85" workbookViewId="0">
      <selection sqref="A1:A2"/>
    </sheetView>
  </sheetViews>
  <sheetFormatPr defaultColWidth="9" defaultRowHeight="13.5"/>
  <cols>
    <col min="1" max="1" width="5" customWidth="1"/>
    <col min="2" max="2" width="9.5" customWidth="1"/>
    <col min="3" max="3" width="6" customWidth="1"/>
    <col min="4" max="4" width="10" customWidth="1"/>
    <col min="5" max="5" width="6" customWidth="1"/>
    <col min="6" max="6" width="22.75" customWidth="1"/>
    <col min="7" max="7" width="5.875" customWidth="1"/>
    <col min="8" max="8" width="16.5" customWidth="1"/>
    <col min="9" max="9" width="5.75" customWidth="1"/>
    <col min="10" max="10" width="26.25" customWidth="1"/>
    <col min="11" max="11" width="5.75" customWidth="1"/>
    <col min="12" max="12" width="14.625" customWidth="1"/>
    <col min="13" max="13" width="5.75" customWidth="1"/>
    <col min="14" max="14" width="16.5" customWidth="1"/>
    <col min="15" max="15" width="5.75" customWidth="1"/>
    <col min="16" max="16" width="16.5" customWidth="1"/>
    <col min="17" max="17" width="5.75" customWidth="1"/>
    <col min="18" max="18" width="20.75" customWidth="1"/>
    <col min="19" max="19" width="5.75" customWidth="1"/>
    <col min="20" max="20" width="14.625" customWidth="1"/>
    <col min="21" max="21" width="13.75" customWidth="1"/>
    <col min="22" max="22" width="14.125" customWidth="1"/>
    <col min="23" max="24" width="16.375" customWidth="1"/>
    <col min="25" max="25" width="13.75" customWidth="1"/>
    <col min="26" max="26" width="14.25" customWidth="1"/>
    <col min="27" max="27" width="12.875" customWidth="1"/>
  </cols>
  <sheetData>
    <row r="1" spans="1:28" ht="18.75" customHeight="1">
      <c r="A1" s="73" t="s">
        <v>0</v>
      </c>
      <c r="B1" s="73" t="s">
        <v>1</v>
      </c>
      <c r="C1" s="73" t="s">
        <v>2</v>
      </c>
      <c r="D1" s="82" t="s">
        <v>3</v>
      </c>
      <c r="E1" s="82" t="s">
        <v>4</v>
      </c>
      <c r="F1" s="74" t="s">
        <v>5</v>
      </c>
      <c r="G1" s="75"/>
      <c r="H1" s="75"/>
      <c r="I1" s="75"/>
      <c r="J1" s="75"/>
      <c r="K1" s="75"/>
      <c r="L1" s="75"/>
      <c r="M1" s="75"/>
      <c r="N1" s="75"/>
      <c r="O1" s="75"/>
      <c r="P1" s="75"/>
      <c r="Q1" s="75"/>
      <c r="R1" s="75"/>
      <c r="S1" s="76"/>
      <c r="T1" s="71" t="s">
        <v>6</v>
      </c>
      <c r="U1" s="73" t="s">
        <v>7</v>
      </c>
      <c r="V1" s="77" t="s">
        <v>8</v>
      </c>
      <c r="W1" s="77"/>
      <c r="X1" s="77"/>
      <c r="Y1" s="71" t="s">
        <v>9</v>
      </c>
      <c r="Z1" s="73" t="s">
        <v>10</v>
      </c>
      <c r="AA1" s="73" t="s">
        <v>11</v>
      </c>
      <c r="AB1" s="73" t="s">
        <v>12</v>
      </c>
    </row>
    <row r="2" spans="1:28" ht="18.75" customHeight="1">
      <c r="A2" s="73"/>
      <c r="B2" s="73"/>
      <c r="C2" s="73"/>
      <c r="D2" s="83"/>
      <c r="E2" s="83"/>
      <c r="F2" s="63" t="s">
        <v>13</v>
      </c>
      <c r="G2" s="64" t="s">
        <v>14</v>
      </c>
      <c r="H2" s="63" t="s">
        <v>15</v>
      </c>
      <c r="I2" s="64" t="s">
        <v>14</v>
      </c>
      <c r="J2" s="63" t="s">
        <v>16</v>
      </c>
      <c r="K2" s="64" t="s">
        <v>14</v>
      </c>
      <c r="L2" s="63" t="s">
        <v>17</v>
      </c>
      <c r="M2" s="64" t="s">
        <v>14</v>
      </c>
      <c r="N2" s="63" t="s">
        <v>18</v>
      </c>
      <c r="O2" s="64" t="s">
        <v>14</v>
      </c>
      <c r="P2" s="63" t="s">
        <v>19</v>
      </c>
      <c r="Q2" s="64" t="s">
        <v>14</v>
      </c>
      <c r="R2" s="63" t="s">
        <v>20</v>
      </c>
      <c r="S2" s="64" t="s">
        <v>14</v>
      </c>
      <c r="T2" s="72"/>
      <c r="U2" s="73"/>
      <c r="V2" s="63" t="s">
        <v>21</v>
      </c>
      <c r="W2" s="63" t="s">
        <v>22</v>
      </c>
      <c r="X2" s="63" t="s">
        <v>23</v>
      </c>
      <c r="Y2" s="72"/>
      <c r="Z2" s="73"/>
      <c r="AA2" s="73"/>
      <c r="AB2" s="73"/>
    </row>
    <row r="3" spans="1:28" s="62" customFormat="1" ht="159" customHeight="1">
      <c r="A3" s="65">
        <v>1</v>
      </c>
      <c r="B3" s="65" t="s">
        <v>24</v>
      </c>
      <c r="C3" s="65" t="s">
        <v>25</v>
      </c>
      <c r="D3" s="66"/>
      <c r="E3" s="66"/>
      <c r="F3" s="67" t="s">
        <v>26</v>
      </c>
      <c r="G3" s="67"/>
      <c r="H3" s="67" t="s">
        <v>27</v>
      </c>
      <c r="I3" s="67"/>
      <c r="J3" s="67" t="s">
        <v>28</v>
      </c>
      <c r="K3" s="67"/>
      <c r="L3" s="67" t="s">
        <v>29</v>
      </c>
      <c r="M3" s="67"/>
      <c r="N3" s="67" t="s">
        <v>30</v>
      </c>
      <c r="O3" s="67"/>
      <c r="P3" s="67" t="s">
        <v>31</v>
      </c>
      <c r="Q3" s="67"/>
      <c r="R3" s="67" t="s">
        <v>32</v>
      </c>
      <c r="S3" s="67"/>
      <c r="T3" s="67"/>
      <c r="U3" s="65"/>
      <c r="V3" s="67" t="s">
        <v>33</v>
      </c>
      <c r="W3" s="67" t="s">
        <v>34</v>
      </c>
      <c r="X3" s="67" t="s">
        <v>35</v>
      </c>
      <c r="Y3" s="70"/>
      <c r="Z3" s="66"/>
      <c r="AA3" s="66"/>
      <c r="AB3" s="66"/>
    </row>
    <row r="4" spans="1:28" s="62" customForma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row>
    <row r="5" spans="1:28" s="62" customForma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row>
    <row r="6" spans="1:28" s="62" customFormat="1">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row>
    <row r="7" spans="1:28" s="62" customForma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row>
    <row r="8" spans="1:28" s="62" customFormat="1">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row>
    <row r="9" spans="1:28" s="62" customFormat="1">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row>
    <row r="10" spans="1:28" s="62" customFormat="1">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row>
    <row r="11" spans="1:28" s="62" customFormat="1">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row>
    <row r="12" spans="1:28" s="62" customFormat="1">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row>
    <row r="13" spans="1:28" s="62" customFormat="1">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row>
    <row r="14" spans="1:28" s="62" customFormat="1">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row>
    <row r="15" spans="1:28" s="62" customFormat="1">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row>
    <row r="19" spans="1:11" ht="126.75" customHeight="1">
      <c r="A19" s="68"/>
      <c r="B19" s="78" t="s">
        <v>36</v>
      </c>
      <c r="C19" s="79"/>
      <c r="D19" s="79"/>
      <c r="E19" s="79"/>
      <c r="F19" s="79"/>
      <c r="G19" s="79"/>
      <c r="H19" s="79"/>
      <c r="I19" s="80"/>
      <c r="J19" s="81"/>
      <c r="K19" s="69"/>
    </row>
  </sheetData>
  <mergeCells count="14">
    <mergeCell ref="B19:J19"/>
    <mergeCell ref="A1:A2"/>
    <mergeCell ref="B1:B2"/>
    <mergeCell ref="C1:C2"/>
    <mergeCell ref="D1:D2"/>
    <mergeCell ref="E1:E2"/>
    <mergeCell ref="Y1:Y2"/>
    <mergeCell ref="Z1:Z2"/>
    <mergeCell ref="AA1:AA2"/>
    <mergeCell ref="AB1:AB2"/>
    <mergeCell ref="F1:S1"/>
    <mergeCell ref="V1:X1"/>
    <mergeCell ref="T1:T2"/>
    <mergeCell ref="U1:U2"/>
  </mergeCells>
  <phoneticPr fontId="18"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36"/>
  <sheetViews>
    <sheetView tabSelected="1" zoomScaleNormal="100" workbookViewId="0">
      <pane xSplit="3" ySplit="2" topLeftCell="K3" activePane="bottomRight" state="frozen"/>
      <selection pane="topRight"/>
      <selection pane="bottomLeft"/>
      <selection pane="bottomRight" activeCell="P7" sqref="P7"/>
    </sheetView>
  </sheetViews>
  <sheetFormatPr defaultColWidth="9" defaultRowHeight="13.5"/>
  <cols>
    <col min="1" max="1" width="4.25" style="3" customWidth="1"/>
    <col min="2" max="2" width="12.75" style="3" customWidth="1"/>
    <col min="3" max="3" width="8.875" style="3" customWidth="1"/>
    <col min="4" max="4" width="12.25" style="3" customWidth="1"/>
    <col min="5" max="5" width="16" style="3" customWidth="1"/>
    <col min="6" max="6" width="22.75" style="3" customWidth="1"/>
    <col min="7" max="7" width="7.5" style="3" customWidth="1"/>
    <col min="8" max="8" width="16.5" style="3" customWidth="1"/>
    <col min="9" max="9" width="6" style="3" customWidth="1"/>
    <col min="10" max="10" width="23.75" style="3" customWidth="1"/>
    <col min="11" max="11" width="5.75" style="3" customWidth="1"/>
    <col min="12" max="12" width="14.625" style="3" customWidth="1"/>
    <col min="13" max="13" width="5.75" style="3" customWidth="1"/>
    <col min="14" max="14" width="17.25" style="3" customWidth="1"/>
    <col min="15" max="15" width="5.75" style="3" customWidth="1"/>
    <col min="16" max="16" width="15.75" style="3" customWidth="1"/>
    <col min="17" max="17" width="9.75" style="3" customWidth="1"/>
    <col min="18" max="18" width="18.375" style="3" customWidth="1"/>
    <col min="19" max="19" width="7.5" style="3" customWidth="1"/>
    <col min="20" max="20" width="12.5" style="3" customWidth="1"/>
    <col min="21" max="21" width="13.125" style="3" customWidth="1"/>
    <col min="22" max="22" width="12.125" style="3" customWidth="1"/>
    <col min="23" max="23" width="15.5" style="3" customWidth="1"/>
    <col min="24" max="24" width="19.75" style="3" customWidth="1"/>
    <col min="25" max="25" width="13.625" style="2" customWidth="1"/>
    <col min="26" max="26" width="12.875" style="2" customWidth="1"/>
    <col min="27" max="27" width="8" style="4" customWidth="1"/>
    <col min="28" max="29" width="9" style="3"/>
  </cols>
  <sheetData>
    <row r="1" spans="1:27" ht="18.75" customHeight="1">
      <c r="A1" s="86" t="s">
        <v>0</v>
      </c>
      <c r="B1" s="86" t="s">
        <v>1</v>
      </c>
      <c r="C1" s="86" t="s">
        <v>2</v>
      </c>
      <c r="D1" s="86" t="s">
        <v>37</v>
      </c>
      <c r="E1" s="86" t="s">
        <v>38</v>
      </c>
      <c r="F1" s="89" t="s">
        <v>5</v>
      </c>
      <c r="G1" s="90"/>
      <c r="H1" s="90"/>
      <c r="I1" s="90"/>
      <c r="J1" s="90"/>
      <c r="K1" s="90"/>
      <c r="L1" s="90"/>
      <c r="M1" s="90"/>
      <c r="N1" s="90"/>
      <c r="O1" s="90"/>
      <c r="P1" s="90"/>
      <c r="Q1" s="90"/>
      <c r="R1" s="90"/>
      <c r="S1" s="91"/>
      <c r="T1" s="84" t="s">
        <v>6</v>
      </c>
      <c r="U1" s="86" t="s">
        <v>39</v>
      </c>
      <c r="V1" s="86" t="s">
        <v>8</v>
      </c>
      <c r="W1" s="86"/>
      <c r="X1" s="86"/>
      <c r="Y1" s="84" t="s">
        <v>9</v>
      </c>
      <c r="Z1" s="86" t="s">
        <v>10</v>
      </c>
      <c r="AA1" s="87" t="s">
        <v>11</v>
      </c>
    </row>
    <row r="2" spans="1:27" ht="18.75" customHeight="1">
      <c r="A2" s="86"/>
      <c r="B2" s="86"/>
      <c r="C2" s="86"/>
      <c r="D2" s="86"/>
      <c r="E2" s="86"/>
      <c r="F2" s="5" t="s">
        <v>13</v>
      </c>
      <c r="G2" s="5" t="s">
        <v>14</v>
      </c>
      <c r="H2" s="5" t="s">
        <v>15</v>
      </c>
      <c r="I2" s="5" t="s">
        <v>14</v>
      </c>
      <c r="J2" s="5" t="s">
        <v>16</v>
      </c>
      <c r="K2" s="5" t="s">
        <v>14</v>
      </c>
      <c r="L2" s="5" t="s">
        <v>17</v>
      </c>
      <c r="M2" s="5" t="s">
        <v>14</v>
      </c>
      <c r="N2" s="5" t="s">
        <v>18</v>
      </c>
      <c r="O2" s="5" t="s">
        <v>14</v>
      </c>
      <c r="P2" s="5" t="s">
        <v>19</v>
      </c>
      <c r="Q2" s="5" t="s">
        <v>14</v>
      </c>
      <c r="R2" s="5" t="s">
        <v>20</v>
      </c>
      <c r="S2" s="5" t="s">
        <v>14</v>
      </c>
      <c r="T2" s="85"/>
      <c r="U2" s="86"/>
      <c r="V2" s="5" t="s">
        <v>21</v>
      </c>
      <c r="W2" s="5" t="s">
        <v>22</v>
      </c>
      <c r="X2" s="5" t="s">
        <v>23</v>
      </c>
      <c r="Y2" s="85"/>
      <c r="Z2" s="86"/>
      <c r="AA2" s="88"/>
    </row>
    <row r="3" spans="1:27" s="1" customFormat="1" ht="18.75" customHeight="1">
      <c r="A3" s="6">
        <v>1</v>
      </c>
      <c r="B3" s="6">
        <v>2023200679</v>
      </c>
      <c r="C3" s="6" t="s">
        <v>40</v>
      </c>
      <c r="D3" s="6">
        <v>85.37</v>
      </c>
      <c r="E3" s="6">
        <f t="shared" ref="E3:E29" si="0">D3*0.45</f>
        <v>38.416500000000006</v>
      </c>
      <c r="F3" s="6"/>
      <c r="G3" s="6"/>
      <c r="H3" s="6"/>
      <c r="I3" s="6"/>
      <c r="J3" s="6"/>
      <c r="K3" s="6"/>
      <c r="L3" s="6"/>
      <c r="M3" s="6"/>
      <c r="N3" s="6"/>
      <c r="O3" s="6"/>
      <c r="P3" s="6"/>
      <c r="Q3" s="6"/>
      <c r="R3" s="28"/>
      <c r="S3" s="6"/>
      <c r="T3" s="29"/>
      <c r="U3" s="6"/>
      <c r="V3" s="6"/>
      <c r="W3" s="6"/>
      <c r="X3" s="6"/>
      <c r="Y3" s="29"/>
      <c r="Z3" s="9"/>
      <c r="AA3" s="32">
        <f t="shared" ref="AA3:AA30" si="1">E3+U3+Z3</f>
        <v>38.416500000000006</v>
      </c>
    </row>
    <row r="4" spans="1:27">
      <c r="A4" s="6">
        <v>2</v>
      </c>
      <c r="B4" s="6">
        <v>2023200681</v>
      </c>
      <c r="C4" s="6" t="s">
        <v>41</v>
      </c>
      <c r="D4" s="6">
        <v>84.55</v>
      </c>
      <c r="E4" s="6">
        <f t="shared" si="0"/>
        <v>38.047499999999999</v>
      </c>
      <c r="F4" s="7"/>
      <c r="G4" s="7"/>
      <c r="H4" s="7"/>
      <c r="I4" s="7"/>
      <c r="J4" s="7"/>
      <c r="K4" s="7"/>
      <c r="L4" s="7"/>
      <c r="M4" s="7"/>
      <c r="N4" s="7"/>
      <c r="O4" s="7"/>
      <c r="P4" s="7"/>
      <c r="Q4" s="7"/>
      <c r="R4" s="7"/>
      <c r="S4" s="7"/>
      <c r="T4" s="7"/>
      <c r="U4" s="6"/>
      <c r="V4" s="7"/>
      <c r="W4" s="7"/>
      <c r="X4" s="7"/>
      <c r="Y4" s="7"/>
      <c r="Z4" s="9"/>
      <c r="AA4" s="32">
        <f t="shared" si="1"/>
        <v>38.047499999999999</v>
      </c>
    </row>
    <row r="5" spans="1:27">
      <c r="A5" s="6">
        <v>3</v>
      </c>
      <c r="B5" s="6">
        <v>2023200682</v>
      </c>
      <c r="C5" s="6" t="s">
        <v>42</v>
      </c>
      <c r="D5" s="6">
        <v>85.98</v>
      </c>
      <c r="E5" s="6">
        <f t="shared" si="0"/>
        <v>38.691000000000003</v>
      </c>
      <c r="F5" s="7"/>
      <c r="G5" s="7"/>
      <c r="H5" s="7"/>
      <c r="I5" s="7"/>
      <c r="J5" s="7"/>
      <c r="K5" s="7"/>
      <c r="L5" s="7"/>
      <c r="M5" s="7"/>
      <c r="N5" s="7"/>
      <c r="O5" s="7"/>
      <c r="P5" s="7"/>
      <c r="Q5" s="7"/>
      <c r="R5" s="7"/>
      <c r="S5" s="7"/>
      <c r="T5" s="7"/>
      <c r="U5" s="6"/>
      <c r="V5" s="7"/>
      <c r="W5" s="7"/>
      <c r="X5" s="7"/>
      <c r="Y5" s="7"/>
      <c r="Z5" s="9"/>
      <c r="AA5" s="32">
        <f t="shared" si="1"/>
        <v>38.691000000000003</v>
      </c>
    </row>
    <row r="6" spans="1:27" s="2" customFormat="1" ht="36">
      <c r="A6" s="6">
        <v>4</v>
      </c>
      <c r="B6" s="6">
        <v>2023200683</v>
      </c>
      <c r="C6" s="6" t="s">
        <v>43</v>
      </c>
      <c r="D6" s="6">
        <v>84.37</v>
      </c>
      <c r="E6" s="6">
        <f t="shared" si="0"/>
        <v>37.966500000000003</v>
      </c>
      <c r="F6" s="8"/>
      <c r="G6" s="8"/>
      <c r="H6" s="8"/>
      <c r="I6" s="8"/>
      <c r="J6" s="8"/>
      <c r="K6" s="8"/>
      <c r="L6" s="8"/>
      <c r="M6" s="8"/>
      <c r="N6" s="8"/>
      <c r="O6" s="8"/>
      <c r="P6" s="8"/>
      <c r="Q6" s="8"/>
      <c r="R6" s="9" t="s">
        <v>44</v>
      </c>
      <c r="S6" s="9">
        <v>5</v>
      </c>
      <c r="T6" s="9">
        <v>5</v>
      </c>
      <c r="U6" s="6">
        <f t="shared" ref="U6:U18" si="2">T6*0.45</f>
        <v>2.25</v>
      </c>
      <c r="V6" s="9"/>
      <c r="W6" s="8"/>
      <c r="X6" s="8"/>
      <c r="Y6" s="8"/>
      <c r="Z6" s="9"/>
      <c r="AA6" s="32">
        <f t="shared" si="1"/>
        <v>40.216500000000003</v>
      </c>
    </row>
    <row r="7" spans="1:27" ht="204" customHeight="1">
      <c r="A7" s="6">
        <v>5</v>
      </c>
      <c r="B7" s="6">
        <v>2023200684</v>
      </c>
      <c r="C7" s="6" t="s">
        <v>45</v>
      </c>
      <c r="D7" s="6">
        <v>88.37</v>
      </c>
      <c r="E7" s="6">
        <f t="shared" si="0"/>
        <v>39.766500000000001</v>
      </c>
      <c r="F7" s="9" t="s">
        <v>46</v>
      </c>
      <c r="G7" s="6">
        <v>155</v>
      </c>
      <c r="H7" s="7"/>
      <c r="I7" s="7"/>
      <c r="J7" s="7"/>
      <c r="K7" s="7"/>
      <c r="L7" s="7"/>
      <c r="M7" s="7"/>
      <c r="N7" s="24" t="s">
        <v>47</v>
      </c>
      <c r="O7" s="9">
        <v>31.5</v>
      </c>
      <c r="P7" s="9" t="s">
        <v>48</v>
      </c>
      <c r="Q7" s="9">
        <v>3</v>
      </c>
      <c r="R7" s="9" t="s">
        <v>49</v>
      </c>
      <c r="S7" s="9">
        <v>15</v>
      </c>
      <c r="T7" s="9">
        <f>G7+O7+Q7+S7</f>
        <v>204.5</v>
      </c>
      <c r="U7" s="6">
        <f t="shared" si="2"/>
        <v>92.025000000000006</v>
      </c>
      <c r="V7" s="9"/>
      <c r="W7" s="7"/>
      <c r="X7" s="7"/>
      <c r="Y7" s="7"/>
      <c r="Z7" s="9"/>
      <c r="AA7" s="32">
        <f t="shared" si="1"/>
        <v>131.79150000000001</v>
      </c>
    </row>
    <row r="8" spans="1:27" ht="36">
      <c r="A8" s="6">
        <v>6</v>
      </c>
      <c r="B8" s="6">
        <v>2023200685</v>
      </c>
      <c r="C8" s="6" t="s">
        <v>50</v>
      </c>
      <c r="D8" s="6">
        <v>88.57</v>
      </c>
      <c r="E8" s="6">
        <f t="shared" si="0"/>
        <v>39.856499999999997</v>
      </c>
      <c r="F8" s="7"/>
      <c r="G8" s="7"/>
      <c r="H8" s="7"/>
      <c r="I8" s="7"/>
      <c r="J8" s="7"/>
      <c r="K8" s="7"/>
      <c r="L8" s="7"/>
      <c r="M8" s="7"/>
      <c r="N8" s="9"/>
      <c r="O8" s="9"/>
      <c r="P8" s="9"/>
      <c r="Q8" s="9"/>
      <c r="R8" s="9" t="s">
        <v>51</v>
      </c>
      <c r="S8" s="9">
        <v>5</v>
      </c>
      <c r="T8" s="9">
        <v>5</v>
      </c>
      <c r="U8" s="6">
        <f t="shared" si="2"/>
        <v>2.25</v>
      </c>
      <c r="V8" s="9"/>
      <c r="W8" s="7"/>
      <c r="X8" s="9" t="s">
        <v>52</v>
      </c>
      <c r="Y8" s="9">
        <v>0.5</v>
      </c>
      <c r="Z8" s="9">
        <f>Y8*0.1</f>
        <v>0.05</v>
      </c>
      <c r="AA8" s="32">
        <f t="shared" si="1"/>
        <v>42.156499999999994</v>
      </c>
    </row>
    <row r="9" spans="1:27" ht="192">
      <c r="A9" s="6">
        <v>7</v>
      </c>
      <c r="B9" s="6">
        <v>2023200686</v>
      </c>
      <c r="C9" s="6" t="s">
        <v>53</v>
      </c>
      <c r="D9" s="6">
        <v>87.05</v>
      </c>
      <c r="E9" s="6">
        <f t="shared" si="0"/>
        <v>39.172499999999999</v>
      </c>
      <c r="F9" s="10"/>
      <c r="G9" s="10"/>
      <c r="H9" s="10"/>
      <c r="I9" s="10"/>
      <c r="J9" s="10"/>
      <c r="K9" s="10"/>
      <c r="L9" s="10"/>
      <c r="M9" s="10"/>
      <c r="N9" s="9" t="s">
        <v>54</v>
      </c>
      <c r="O9" s="9">
        <v>10</v>
      </c>
      <c r="P9" s="9"/>
      <c r="Q9" s="9"/>
      <c r="R9" s="9"/>
      <c r="S9" s="9"/>
      <c r="T9" s="9">
        <v>10</v>
      </c>
      <c r="U9" s="6">
        <f t="shared" si="2"/>
        <v>4.5</v>
      </c>
      <c r="V9" s="9"/>
      <c r="W9" s="11"/>
      <c r="X9" s="9" t="s">
        <v>55</v>
      </c>
      <c r="Y9" s="9">
        <v>0.5</v>
      </c>
      <c r="Z9" s="9">
        <f>Y9*0.1</f>
        <v>0.05</v>
      </c>
      <c r="AA9" s="32">
        <f t="shared" si="1"/>
        <v>43.722499999999997</v>
      </c>
    </row>
    <row r="10" spans="1:27" ht="48">
      <c r="A10" s="6">
        <v>8</v>
      </c>
      <c r="B10" s="6">
        <v>2023200746</v>
      </c>
      <c r="C10" s="6" t="s">
        <v>56</v>
      </c>
      <c r="D10" s="6">
        <v>86.23</v>
      </c>
      <c r="E10" s="6">
        <f t="shared" si="0"/>
        <v>38.8035</v>
      </c>
      <c r="F10" s="7"/>
      <c r="G10" s="7"/>
      <c r="H10" s="7"/>
      <c r="I10" s="7"/>
      <c r="J10" s="7"/>
      <c r="K10" s="7"/>
      <c r="L10" s="7"/>
      <c r="M10" s="7"/>
      <c r="N10" s="9"/>
      <c r="O10" s="9"/>
      <c r="P10" s="9"/>
      <c r="Q10" s="9"/>
      <c r="R10" s="9" t="s">
        <v>57</v>
      </c>
      <c r="S10" s="9">
        <v>5</v>
      </c>
      <c r="T10" s="9">
        <v>5</v>
      </c>
      <c r="U10" s="6">
        <f t="shared" si="2"/>
        <v>2.25</v>
      </c>
      <c r="V10" s="9" t="s">
        <v>58</v>
      </c>
      <c r="W10" s="7"/>
      <c r="X10" s="9" t="s">
        <v>55</v>
      </c>
      <c r="Y10" s="9">
        <v>2.5</v>
      </c>
      <c r="Z10" s="9">
        <f>Y10*0.1</f>
        <v>0.25</v>
      </c>
      <c r="AA10" s="32">
        <f t="shared" si="1"/>
        <v>41.3035</v>
      </c>
    </row>
    <row r="11" spans="1:27" ht="36">
      <c r="A11" s="6">
        <v>9</v>
      </c>
      <c r="B11" s="6">
        <v>2023200747</v>
      </c>
      <c r="C11" s="6" t="s">
        <v>59</v>
      </c>
      <c r="D11" s="6">
        <v>88.22</v>
      </c>
      <c r="E11" s="6">
        <f t="shared" si="0"/>
        <v>39.698999999999998</v>
      </c>
      <c r="F11" s="7"/>
      <c r="G11" s="7"/>
      <c r="H11" s="7"/>
      <c r="I11" s="7"/>
      <c r="J11" s="7"/>
      <c r="K11" s="7"/>
      <c r="L11" s="7"/>
      <c r="M11" s="7"/>
      <c r="N11" s="9"/>
      <c r="O11" s="9"/>
      <c r="P11" s="9"/>
      <c r="Q11" s="9"/>
      <c r="R11" s="9" t="s">
        <v>60</v>
      </c>
      <c r="S11" s="9">
        <v>10</v>
      </c>
      <c r="T11" s="9">
        <v>10</v>
      </c>
      <c r="U11" s="6">
        <f t="shared" si="2"/>
        <v>4.5</v>
      </c>
      <c r="V11" s="9"/>
      <c r="W11" s="7"/>
      <c r="X11" s="9"/>
      <c r="Y11" s="9"/>
      <c r="Z11" s="9">
        <f>Y11*0.1</f>
        <v>0</v>
      </c>
      <c r="AA11" s="32">
        <f t="shared" si="1"/>
        <v>44.198999999999998</v>
      </c>
    </row>
    <row r="12" spans="1:27" ht="276">
      <c r="A12" s="6">
        <v>10</v>
      </c>
      <c r="B12" s="6" t="s">
        <v>61</v>
      </c>
      <c r="C12" s="6" t="s">
        <v>62</v>
      </c>
      <c r="D12" s="6">
        <v>88.39</v>
      </c>
      <c r="E12" s="6">
        <f t="shared" si="0"/>
        <v>39.775500000000001</v>
      </c>
      <c r="F12" s="7"/>
      <c r="G12" s="7"/>
      <c r="H12" s="7"/>
      <c r="I12" s="7"/>
      <c r="J12" s="7"/>
      <c r="K12" s="7"/>
      <c r="L12" s="7"/>
      <c r="M12" s="7"/>
      <c r="N12" s="9"/>
      <c r="O12" s="9"/>
      <c r="P12" s="9"/>
      <c r="Q12" s="9"/>
      <c r="R12" s="9" t="s">
        <v>63</v>
      </c>
      <c r="S12" s="9">
        <v>10</v>
      </c>
      <c r="T12" s="9">
        <v>10</v>
      </c>
      <c r="U12" s="6">
        <f t="shared" si="2"/>
        <v>4.5</v>
      </c>
      <c r="V12" s="9"/>
      <c r="W12" s="7"/>
      <c r="X12" s="9" t="s">
        <v>64</v>
      </c>
      <c r="Y12" s="9">
        <v>10</v>
      </c>
      <c r="Z12" s="9">
        <f>Y12*0.1</f>
        <v>1</v>
      </c>
      <c r="AA12" s="32">
        <f t="shared" si="1"/>
        <v>45.275500000000001</v>
      </c>
    </row>
    <row r="13" spans="1:27">
      <c r="A13" s="6">
        <v>11</v>
      </c>
      <c r="B13" s="6">
        <v>2023200750</v>
      </c>
      <c r="C13" s="6" t="s">
        <v>65</v>
      </c>
      <c r="D13" s="6">
        <v>83.64</v>
      </c>
      <c r="E13" s="6">
        <f t="shared" si="0"/>
        <v>37.637999999999998</v>
      </c>
      <c r="F13" s="10"/>
      <c r="G13" s="10"/>
      <c r="H13" s="10"/>
      <c r="I13" s="10"/>
      <c r="J13" s="10"/>
      <c r="K13" s="10"/>
      <c r="L13" s="10"/>
      <c r="M13" s="10"/>
      <c r="N13" s="9"/>
      <c r="O13" s="9"/>
      <c r="P13" s="9"/>
      <c r="Q13" s="9"/>
      <c r="R13" s="9"/>
      <c r="S13" s="9"/>
      <c r="T13" s="9"/>
      <c r="U13" s="6">
        <f t="shared" si="2"/>
        <v>0</v>
      </c>
      <c r="V13" s="9"/>
      <c r="W13" s="11"/>
      <c r="X13" s="9"/>
      <c r="Y13" s="9"/>
      <c r="Z13" s="9"/>
      <c r="AA13" s="32">
        <f t="shared" si="1"/>
        <v>37.637999999999998</v>
      </c>
    </row>
    <row r="14" spans="1:27" ht="36">
      <c r="A14" s="6">
        <v>12</v>
      </c>
      <c r="B14" s="6" t="s">
        <v>66</v>
      </c>
      <c r="C14" s="6" t="s">
        <v>67</v>
      </c>
      <c r="D14" s="6">
        <v>85.98</v>
      </c>
      <c r="E14" s="6">
        <f t="shared" si="0"/>
        <v>38.691000000000003</v>
      </c>
      <c r="F14" s="7"/>
      <c r="G14" s="7"/>
      <c r="H14" s="7"/>
      <c r="I14" s="7"/>
      <c r="J14" s="7"/>
      <c r="K14" s="7"/>
      <c r="L14" s="7"/>
      <c r="M14" s="7"/>
      <c r="N14" s="9"/>
      <c r="O14" s="9"/>
      <c r="P14" s="9"/>
      <c r="Q14" s="9"/>
      <c r="R14" s="9"/>
      <c r="S14" s="9"/>
      <c r="T14" s="9"/>
      <c r="U14" s="6">
        <f t="shared" si="2"/>
        <v>0</v>
      </c>
      <c r="V14" s="9" t="s">
        <v>68</v>
      </c>
      <c r="W14" s="7"/>
      <c r="X14" s="9" t="s">
        <v>55</v>
      </c>
      <c r="Y14" s="9">
        <v>1.5</v>
      </c>
      <c r="Z14" s="9">
        <f t="shared" ref="Z14:Z19" si="3">Y14*0.1</f>
        <v>0.15000000000000002</v>
      </c>
      <c r="AA14" s="32">
        <f t="shared" si="1"/>
        <v>38.841000000000001</v>
      </c>
    </row>
    <row r="15" spans="1:27" ht="156">
      <c r="A15" s="6">
        <v>13</v>
      </c>
      <c r="B15" s="6">
        <v>2023200752</v>
      </c>
      <c r="C15" s="6" t="s">
        <v>69</v>
      </c>
      <c r="D15" s="6">
        <v>89.3</v>
      </c>
      <c r="E15" s="6">
        <f t="shared" si="0"/>
        <v>40.185000000000002</v>
      </c>
      <c r="F15" s="7"/>
      <c r="G15" s="7"/>
      <c r="H15" s="7"/>
      <c r="I15" s="7"/>
      <c r="J15" s="7"/>
      <c r="K15" s="7"/>
      <c r="L15" s="7"/>
      <c r="M15" s="7"/>
      <c r="N15" s="9"/>
      <c r="O15" s="9"/>
      <c r="P15" s="9"/>
      <c r="Q15" s="9"/>
      <c r="R15" s="9" t="s">
        <v>70</v>
      </c>
      <c r="S15" s="9">
        <v>5</v>
      </c>
      <c r="T15" s="9">
        <v>5</v>
      </c>
      <c r="U15" s="6">
        <f t="shared" si="2"/>
        <v>2.25</v>
      </c>
      <c r="V15" s="9" t="s">
        <v>71</v>
      </c>
      <c r="W15" s="7"/>
      <c r="X15" s="9" t="s">
        <v>72</v>
      </c>
      <c r="Y15" s="9">
        <v>8.5</v>
      </c>
      <c r="Z15" s="9">
        <f t="shared" si="3"/>
        <v>0.85000000000000009</v>
      </c>
      <c r="AA15" s="32">
        <f t="shared" si="1"/>
        <v>43.285000000000004</v>
      </c>
    </row>
    <row r="16" spans="1:27" ht="34.5" customHeight="1">
      <c r="A16" s="6">
        <v>14</v>
      </c>
      <c r="B16" s="6">
        <v>2023200753</v>
      </c>
      <c r="C16" s="6" t="s">
        <v>73</v>
      </c>
      <c r="D16" s="6">
        <v>88.21</v>
      </c>
      <c r="E16" s="6">
        <f t="shared" si="0"/>
        <v>39.694499999999998</v>
      </c>
      <c r="F16" s="7"/>
      <c r="G16" s="7"/>
      <c r="H16" s="7"/>
      <c r="I16" s="7"/>
      <c r="J16" s="7"/>
      <c r="K16" s="7"/>
      <c r="L16" s="7"/>
      <c r="M16" s="7"/>
      <c r="N16" s="7"/>
      <c r="O16" s="7"/>
      <c r="P16" s="7"/>
      <c r="Q16" s="7"/>
      <c r="R16" s="9" t="s">
        <v>74</v>
      </c>
      <c r="S16" s="9">
        <v>10</v>
      </c>
      <c r="T16" s="9">
        <v>10</v>
      </c>
      <c r="U16" s="6">
        <f t="shared" si="2"/>
        <v>4.5</v>
      </c>
      <c r="W16" s="7"/>
      <c r="X16" s="9" t="s">
        <v>55</v>
      </c>
      <c r="Y16" s="9">
        <v>0.5</v>
      </c>
      <c r="Z16" s="9">
        <f t="shared" si="3"/>
        <v>0.05</v>
      </c>
      <c r="AA16" s="32">
        <f t="shared" si="1"/>
        <v>44.244499999999995</v>
      </c>
    </row>
    <row r="17" spans="1:27" ht="72">
      <c r="A17" s="6">
        <v>15</v>
      </c>
      <c r="B17" s="6">
        <v>2023200754</v>
      </c>
      <c r="C17" s="6" t="s">
        <v>75</v>
      </c>
      <c r="D17" s="6">
        <v>89.48</v>
      </c>
      <c r="E17" s="6">
        <f t="shared" si="0"/>
        <v>40.266000000000005</v>
      </c>
      <c r="F17" s="11"/>
      <c r="G17" s="11"/>
      <c r="H17" s="11"/>
      <c r="I17" s="11"/>
      <c r="J17" s="11"/>
      <c r="K17" s="11"/>
      <c r="L17" s="11"/>
      <c r="M17" s="11"/>
      <c r="N17" s="11"/>
      <c r="O17" s="11"/>
      <c r="P17" s="11"/>
      <c r="Q17" s="11"/>
      <c r="R17" s="9" t="s">
        <v>76</v>
      </c>
      <c r="S17" s="9">
        <v>5</v>
      </c>
      <c r="T17" s="9">
        <v>5</v>
      </c>
      <c r="U17" s="6">
        <f t="shared" si="2"/>
        <v>2.25</v>
      </c>
      <c r="V17" s="9" t="s">
        <v>77</v>
      </c>
      <c r="W17" s="11"/>
      <c r="X17" s="9" t="s">
        <v>78</v>
      </c>
      <c r="Y17" s="9">
        <v>2</v>
      </c>
      <c r="Z17" s="9">
        <f t="shared" si="3"/>
        <v>0.2</v>
      </c>
      <c r="AA17" s="32">
        <f t="shared" si="1"/>
        <v>42.716000000000008</v>
      </c>
    </row>
    <row r="18" spans="1:27" ht="108">
      <c r="A18" s="6">
        <v>16</v>
      </c>
      <c r="B18" s="6">
        <v>2023200755</v>
      </c>
      <c r="C18" s="6" t="s">
        <v>79</v>
      </c>
      <c r="D18" s="6">
        <v>89.07</v>
      </c>
      <c r="E18" s="6">
        <f t="shared" si="0"/>
        <v>40.081499999999998</v>
      </c>
      <c r="F18" s="7"/>
      <c r="G18" s="7"/>
      <c r="H18" s="7"/>
      <c r="I18" s="7"/>
      <c r="J18" s="7"/>
      <c r="K18" s="7"/>
      <c r="L18" s="7"/>
      <c r="M18" s="7"/>
      <c r="N18" s="7"/>
      <c r="O18" s="7"/>
      <c r="P18" s="7"/>
      <c r="Q18" s="7"/>
      <c r="R18" s="9" t="s">
        <v>80</v>
      </c>
      <c r="S18" s="9">
        <v>15</v>
      </c>
      <c r="T18" s="9">
        <v>15</v>
      </c>
      <c r="U18" s="6">
        <f t="shared" si="2"/>
        <v>6.75</v>
      </c>
      <c r="V18" s="9" t="s">
        <v>81</v>
      </c>
      <c r="W18" s="7"/>
      <c r="X18" s="9" t="s">
        <v>82</v>
      </c>
      <c r="Y18" s="9">
        <v>8</v>
      </c>
      <c r="Z18" s="9">
        <f t="shared" si="3"/>
        <v>0.8</v>
      </c>
      <c r="AA18" s="32">
        <f t="shared" si="1"/>
        <v>47.631499999999996</v>
      </c>
    </row>
    <row r="19" spans="1:27" ht="36">
      <c r="A19" s="6">
        <v>17</v>
      </c>
      <c r="B19" s="6">
        <v>2023200756</v>
      </c>
      <c r="C19" s="6" t="s">
        <v>83</v>
      </c>
      <c r="D19" s="6">
        <v>87.78</v>
      </c>
      <c r="E19" s="6">
        <f t="shared" si="0"/>
        <v>39.501000000000005</v>
      </c>
      <c r="F19" s="7"/>
      <c r="G19" s="7"/>
      <c r="H19" s="7"/>
      <c r="I19" s="7"/>
      <c r="J19" s="7"/>
      <c r="K19" s="7"/>
      <c r="L19" s="7"/>
      <c r="M19" s="7"/>
      <c r="N19" s="7"/>
      <c r="O19" s="7"/>
      <c r="P19" s="7"/>
      <c r="Q19" s="7"/>
      <c r="R19" s="9"/>
      <c r="S19" s="9"/>
      <c r="T19" s="9"/>
      <c r="U19" s="6"/>
      <c r="V19" s="9" t="s">
        <v>84</v>
      </c>
      <c r="W19" s="7"/>
      <c r="X19" s="9" t="s">
        <v>55</v>
      </c>
      <c r="Y19" s="9">
        <v>3.5</v>
      </c>
      <c r="Z19" s="9">
        <f t="shared" si="3"/>
        <v>0.35000000000000003</v>
      </c>
      <c r="AA19" s="32">
        <f t="shared" si="1"/>
        <v>39.851000000000006</v>
      </c>
    </row>
    <row r="20" spans="1:27">
      <c r="A20" s="6">
        <v>18</v>
      </c>
      <c r="B20" s="6">
        <v>2023200758</v>
      </c>
      <c r="C20" s="6" t="s">
        <v>85</v>
      </c>
      <c r="D20" s="6">
        <v>82.59</v>
      </c>
      <c r="E20" s="6">
        <f t="shared" si="0"/>
        <v>37.165500000000002</v>
      </c>
      <c r="F20" s="7"/>
      <c r="G20" s="7"/>
      <c r="H20" s="7"/>
      <c r="I20" s="7"/>
      <c r="J20" s="7"/>
      <c r="K20" s="7"/>
      <c r="L20" s="7"/>
      <c r="M20" s="7"/>
      <c r="N20" s="7"/>
      <c r="O20" s="7"/>
      <c r="P20" s="7"/>
      <c r="Q20" s="7"/>
      <c r="R20" s="9"/>
      <c r="S20" s="9"/>
      <c r="T20" s="9"/>
      <c r="U20" s="6"/>
      <c r="V20" s="9"/>
      <c r="W20" s="7"/>
      <c r="X20" s="9"/>
      <c r="Y20" s="9"/>
      <c r="Z20" s="9"/>
      <c r="AA20" s="32">
        <f t="shared" si="1"/>
        <v>37.165500000000002</v>
      </c>
    </row>
    <row r="21" spans="1:27">
      <c r="A21" s="6">
        <v>19</v>
      </c>
      <c r="B21" s="6">
        <v>2023200759</v>
      </c>
      <c r="C21" s="6" t="s">
        <v>86</v>
      </c>
      <c r="D21" s="6">
        <v>80.95</v>
      </c>
      <c r="E21" s="6">
        <f t="shared" si="0"/>
        <v>36.427500000000002</v>
      </c>
      <c r="F21" s="7"/>
      <c r="G21" s="7"/>
      <c r="H21" s="7"/>
      <c r="I21" s="7"/>
      <c r="J21" s="7"/>
      <c r="K21" s="7"/>
      <c r="L21" s="7"/>
      <c r="M21" s="7"/>
      <c r="N21" s="7"/>
      <c r="O21" s="7"/>
      <c r="P21" s="7"/>
      <c r="Q21" s="7"/>
      <c r="R21" s="9"/>
      <c r="S21" s="9"/>
      <c r="T21" s="9"/>
      <c r="U21" s="6"/>
      <c r="V21" s="9"/>
      <c r="W21" s="7"/>
      <c r="X21" s="9"/>
      <c r="Y21" s="9"/>
      <c r="Z21" s="9"/>
      <c r="AA21" s="32">
        <f t="shared" si="1"/>
        <v>36.427500000000002</v>
      </c>
    </row>
    <row r="22" spans="1:27" ht="48">
      <c r="A22" s="6">
        <v>20</v>
      </c>
      <c r="B22" s="6">
        <v>2023200760</v>
      </c>
      <c r="C22" s="6" t="s">
        <v>87</v>
      </c>
      <c r="D22" s="6">
        <v>89.15</v>
      </c>
      <c r="E22" s="6">
        <f t="shared" si="0"/>
        <v>40.117500000000007</v>
      </c>
      <c r="F22" s="10"/>
      <c r="G22" s="10"/>
      <c r="H22" s="10"/>
      <c r="I22" s="10"/>
      <c r="J22" s="10"/>
      <c r="K22" s="10"/>
      <c r="L22" s="10"/>
      <c r="M22" s="10"/>
      <c r="N22" s="10"/>
      <c r="O22" s="10"/>
      <c r="P22" s="10"/>
      <c r="Q22" s="10"/>
      <c r="R22" s="9" t="s">
        <v>88</v>
      </c>
      <c r="S22" s="9">
        <v>5</v>
      </c>
      <c r="T22" s="9">
        <v>5</v>
      </c>
      <c r="U22" s="6">
        <f>T22*0.45</f>
        <v>2.25</v>
      </c>
      <c r="V22" s="9"/>
      <c r="W22" s="11"/>
      <c r="X22" s="9" t="s">
        <v>89</v>
      </c>
      <c r="Y22" s="9">
        <v>3</v>
      </c>
      <c r="Z22" s="9">
        <f>Y22*0.1</f>
        <v>0.30000000000000004</v>
      </c>
      <c r="AA22" s="32">
        <f t="shared" si="1"/>
        <v>42.667500000000004</v>
      </c>
    </row>
    <row r="23" spans="1:27">
      <c r="A23" s="6">
        <v>21</v>
      </c>
      <c r="B23" s="6">
        <v>2023200761</v>
      </c>
      <c r="C23" s="6" t="s">
        <v>90</v>
      </c>
      <c r="D23" s="6">
        <v>84.59</v>
      </c>
      <c r="E23" s="6">
        <f t="shared" si="0"/>
        <v>38.0655</v>
      </c>
      <c r="F23" s="10"/>
      <c r="G23" s="10"/>
      <c r="H23" s="10"/>
      <c r="I23" s="10"/>
      <c r="J23" s="10"/>
      <c r="K23" s="10"/>
      <c r="L23" s="10"/>
      <c r="M23" s="10"/>
      <c r="N23" s="10"/>
      <c r="O23" s="10"/>
      <c r="P23" s="10"/>
      <c r="Q23" s="10"/>
      <c r="R23" s="9"/>
      <c r="S23" s="9"/>
      <c r="T23" s="9"/>
      <c r="U23" s="6"/>
      <c r="V23" s="9"/>
      <c r="W23" s="11"/>
      <c r="X23" s="9"/>
      <c r="Y23" s="9"/>
      <c r="Z23" s="9"/>
      <c r="AA23" s="32">
        <f t="shared" si="1"/>
        <v>38.0655</v>
      </c>
    </row>
    <row r="24" spans="1:27" ht="36">
      <c r="A24" s="6">
        <v>22</v>
      </c>
      <c r="B24" s="6">
        <v>2023200764</v>
      </c>
      <c r="C24" s="6" t="s">
        <v>91</v>
      </c>
      <c r="D24" s="6">
        <v>88.66</v>
      </c>
      <c r="E24" s="6">
        <f t="shared" si="0"/>
        <v>39.896999999999998</v>
      </c>
      <c r="F24" s="12"/>
      <c r="G24" s="25"/>
      <c r="H24" s="7"/>
      <c r="I24" s="7"/>
      <c r="J24" s="7"/>
      <c r="K24" s="7"/>
      <c r="L24" s="7"/>
      <c r="M24" s="7"/>
      <c r="N24" s="12"/>
      <c r="O24" s="7"/>
      <c r="P24" s="7"/>
      <c r="Q24" s="7"/>
      <c r="R24" s="9" t="s">
        <v>92</v>
      </c>
      <c r="S24" s="9">
        <v>5</v>
      </c>
      <c r="T24" s="9">
        <v>5</v>
      </c>
      <c r="U24" s="6">
        <f>T24*0.45</f>
        <v>2.25</v>
      </c>
      <c r="V24" s="9" t="s">
        <v>93</v>
      </c>
      <c r="W24" s="7"/>
      <c r="X24" s="9" t="s">
        <v>55</v>
      </c>
      <c r="Y24" s="9">
        <v>1.5</v>
      </c>
      <c r="Z24" s="9">
        <f>Y24*0.1</f>
        <v>0.15000000000000002</v>
      </c>
      <c r="AA24" s="32">
        <f t="shared" si="1"/>
        <v>42.296999999999997</v>
      </c>
    </row>
    <row r="25" spans="1:27" ht="60">
      <c r="A25" s="6">
        <v>23</v>
      </c>
      <c r="B25" s="6">
        <v>2023200766</v>
      </c>
      <c r="C25" s="6" t="s">
        <v>94</v>
      </c>
      <c r="D25" s="6">
        <v>87.65</v>
      </c>
      <c r="E25" s="6">
        <f t="shared" si="0"/>
        <v>39.442500000000003</v>
      </c>
      <c r="F25" s="7"/>
      <c r="G25" s="7"/>
      <c r="H25" s="7"/>
      <c r="I25" s="7"/>
      <c r="J25" s="7"/>
      <c r="K25" s="7"/>
      <c r="L25" s="7"/>
      <c r="M25" s="7"/>
      <c r="N25" s="26" t="s">
        <v>95</v>
      </c>
      <c r="O25" s="7">
        <v>3.5</v>
      </c>
      <c r="P25" s="7"/>
      <c r="Q25" s="7"/>
      <c r="R25" s="9" t="s">
        <v>96</v>
      </c>
      <c r="S25" s="9">
        <v>5</v>
      </c>
      <c r="T25" s="9">
        <v>8.5</v>
      </c>
      <c r="U25" s="6">
        <f>T25*0.45</f>
        <v>3.8250000000000002</v>
      </c>
      <c r="V25" s="9" t="s">
        <v>97</v>
      </c>
      <c r="W25" s="7"/>
      <c r="X25" s="9"/>
      <c r="Y25" s="9">
        <v>1</v>
      </c>
      <c r="Z25" s="9">
        <f>Y25*0.1</f>
        <v>0.1</v>
      </c>
      <c r="AA25" s="32">
        <f t="shared" si="1"/>
        <v>43.367500000000007</v>
      </c>
    </row>
    <row r="26" spans="1:27" ht="36">
      <c r="A26" s="6">
        <v>24</v>
      </c>
      <c r="B26" s="6">
        <v>2023200767</v>
      </c>
      <c r="C26" s="6" t="s">
        <v>98</v>
      </c>
      <c r="D26" s="6">
        <v>90.16</v>
      </c>
      <c r="E26" s="6">
        <f t="shared" si="0"/>
        <v>40.572000000000003</v>
      </c>
      <c r="F26" s="7"/>
      <c r="G26" s="7"/>
      <c r="H26" s="7"/>
      <c r="I26" s="7"/>
      <c r="J26" s="7"/>
      <c r="K26" s="7"/>
      <c r="L26" s="7"/>
      <c r="M26" s="7"/>
      <c r="N26" s="7"/>
      <c r="O26" s="7"/>
      <c r="P26" s="7"/>
      <c r="Q26" s="7"/>
      <c r="R26" s="9"/>
      <c r="S26" s="9"/>
      <c r="T26" s="9"/>
      <c r="U26" s="6"/>
      <c r="V26" s="9" t="s">
        <v>99</v>
      </c>
      <c r="W26" s="7"/>
      <c r="X26" s="9"/>
      <c r="Y26" s="9">
        <v>1</v>
      </c>
      <c r="Z26" s="9">
        <f>Y26*0.1</f>
        <v>0.1</v>
      </c>
      <c r="AA26" s="32">
        <f t="shared" si="1"/>
        <v>40.672000000000004</v>
      </c>
    </row>
    <row r="27" spans="1:27">
      <c r="A27" s="6">
        <v>25</v>
      </c>
      <c r="B27" s="6">
        <v>2023200768</v>
      </c>
      <c r="C27" s="6" t="s">
        <v>100</v>
      </c>
      <c r="D27" s="6">
        <v>84.72</v>
      </c>
      <c r="E27" s="6">
        <f t="shared" si="0"/>
        <v>38.124000000000002</v>
      </c>
      <c r="F27" s="7"/>
      <c r="G27" s="7"/>
      <c r="H27" s="7"/>
      <c r="I27" s="7"/>
      <c r="J27" s="7"/>
      <c r="K27" s="7"/>
      <c r="L27" s="7"/>
      <c r="M27" s="7"/>
      <c r="N27" s="7"/>
      <c r="O27" s="7"/>
      <c r="P27" s="7"/>
      <c r="Q27" s="7"/>
      <c r="R27" s="9"/>
      <c r="S27" s="9"/>
      <c r="T27" s="9"/>
      <c r="U27" s="6"/>
      <c r="V27" s="9"/>
      <c r="W27" s="7"/>
      <c r="X27" s="2"/>
      <c r="Y27" s="9"/>
      <c r="Z27" s="9"/>
      <c r="AA27" s="32">
        <f t="shared" si="1"/>
        <v>38.124000000000002</v>
      </c>
    </row>
    <row r="28" spans="1:27" ht="36">
      <c r="A28" s="6">
        <v>26</v>
      </c>
      <c r="B28" s="6">
        <v>2023200769</v>
      </c>
      <c r="C28" s="6" t="s">
        <v>101</v>
      </c>
      <c r="D28" s="6">
        <v>88.12</v>
      </c>
      <c r="E28" s="6">
        <f t="shared" si="0"/>
        <v>39.654000000000003</v>
      </c>
      <c r="F28" s="7"/>
      <c r="G28" s="7"/>
      <c r="H28" s="7"/>
      <c r="I28" s="7"/>
      <c r="J28" s="7"/>
      <c r="K28" s="7"/>
      <c r="L28" s="7"/>
      <c r="M28" s="7"/>
      <c r="N28" s="7"/>
      <c r="O28" s="7"/>
      <c r="P28" s="7"/>
      <c r="Q28" s="7"/>
      <c r="R28" s="9" t="s">
        <v>102</v>
      </c>
      <c r="S28" s="9">
        <v>15</v>
      </c>
      <c r="T28" s="9">
        <v>15</v>
      </c>
      <c r="U28" s="6">
        <f>T28*0.45</f>
        <v>6.75</v>
      </c>
      <c r="V28" s="9"/>
      <c r="W28" s="7"/>
      <c r="X28" s="9"/>
      <c r="Y28" s="9"/>
      <c r="Z28" s="9"/>
      <c r="AA28" s="32">
        <f t="shared" si="1"/>
        <v>46.404000000000003</v>
      </c>
    </row>
    <row r="29" spans="1:27" ht="48">
      <c r="A29" s="6">
        <v>27</v>
      </c>
      <c r="B29" s="6">
        <v>2023200770</v>
      </c>
      <c r="C29" s="6" t="s">
        <v>103</v>
      </c>
      <c r="D29" s="6">
        <v>87.36</v>
      </c>
      <c r="E29" s="6">
        <f t="shared" si="0"/>
        <v>39.311999999999998</v>
      </c>
      <c r="F29" s="7"/>
      <c r="G29" s="7"/>
      <c r="H29" s="7"/>
      <c r="I29" s="7"/>
      <c r="J29" s="7"/>
      <c r="K29" s="7"/>
      <c r="L29" s="7"/>
      <c r="M29" s="7"/>
      <c r="N29" s="7"/>
      <c r="O29" s="7"/>
      <c r="P29" s="7"/>
      <c r="Q29" s="7"/>
      <c r="R29" s="9" t="s">
        <v>88</v>
      </c>
      <c r="S29" s="9">
        <v>5</v>
      </c>
      <c r="T29" s="9">
        <v>5</v>
      </c>
      <c r="U29" s="6">
        <f>T29*0.45</f>
        <v>2.25</v>
      </c>
      <c r="V29" s="9"/>
      <c r="W29" s="7"/>
      <c r="X29" s="7"/>
      <c r="Y29" s="7"/>
      <c r="Z29" s="9"/>
      <c r="AA29" s="32">
        <f t="shared" si="1"/>
        <v>41.561999999999998</v>
      </c>
    </row>
    <row r="30" spans="1:27" ht="54">
      <c r="A30" s="6">
        <v>28</v>
      </c>
      <c r="B30" s="8">
        <v>2023200706</v>
      </c>
      <c r="C30" s="8" t="s">
        <v>104</v>
      </c>
      <c r="D30" s="8">
        <v>87.29</v>
      </c>
      <c r="E30" s="14">
        <v>39.28</v>
      </c>
      <c r="F30" s="15"/>
      <c r="G30" s="15"/>
      <c r="H30" s="15"/>
      <c r="I30" s="15"/>
      <c r="J30" s="15"/>
      <c r="K30" s="15"/>
      <c r="L30" s="15"/>
      <c r="M30" s="15"/>
      <c r="N30" s="15"/>
      <c r="O30" s="15"/>
      <c r="P30" s="15"/>
      <c r="Q30" s="15"/>
      <c r="R30" s="15" t="s">
        <v>105</v>
      </c>
      <c r="S30" s="15">
        <v>5</v>
      </c>
      <c r="T30" s="16">
        <v>5</v>
      </c>
      <c r="U30" s="8">
        <v>2.25</v>
      </c>
      <c r="V30" s="15"/>
      <c r="W30" s="15"/>
      <c r="X30" s="15" t="s">
        <v>106</v>
      </c>
      <c r="Y30" s="8">
        <v>0.5</v>
      </c>
      <c r="Z30" s="9">
        <f>Y30*0.1</f>
        <v>0.05</v>
      </c>
      <c r="AA30" s="32">
        <f t="shared" si="1"/>
        <v>41.58</v>
      </c>
    </row>
    <row r="31" spans="1:27">
      <c r="A31" s="6">
        <v>29</v>
      </c>
      <c r="B31" s="8">
        <v>2023200702</v>
      </c>
      <c r="C31" s="8" t="s">
        <v>107</v>
      </c>
      <c r="D31" s="8">
        <v>80.88</v>
      </c>
      <c r="E31" s="14">
        <v>36.4</v>
      </c>
      <c r="F31" s="8"/>
      <c r="G31" s="8"/>
      <c r="H31" s="8"/>
      <c r="I31" s="8"/>
      <c r="J31" s="8"/>
      <c r="K31" s="8"/>
      <c r="L31" s="8"/>
      <c r="M31" s="8"/>
      <c r="N31" s="8"/>
      <c r="O31" s="8"/>
      <c r="P31" s="8"/>
      <c r="Q31" s="8"/>
      <c r="R31" s="8"/>
      <c r="S31" s="8"/>
      <c r="T31" s="8"/>
      <c r="U31" s="8"/>
      <c r="V31" s="8"/>
      <c r="W31" s="8"/>
      <c r="X31" s="8"/>
      <c r="Y31" s="8"/>
      <c r="Z31" s="8"/>
      <c r="AA31" s="14">
        <v>36.4</v>
      </c>
    </row>
    <row r="32" spans="1:27" ht="135">
      <c r="A32" s="6">
        <v>30</v>
      </c>
      <c r="B32" s="8" t="s">
        <v>108</v>
      </c>
      <c r="C32" s="8" t="s">
        <v>109</v>
      </c>
      <c r="D32" s="8">
        <v>89.72</v>
      </c>
      <c r="E32" s="14">
        <v>40.374000000000002</v>
      </c>
      <c r="F32" s="8"/>
      <c r="G32" s="8"/>
      <c r="H32" s="2"/>
      <c r="I32" s="8"/>
      <c r="J32" s="8"/>
      <c r="K32" s="8"/>
      <c r="L32" s="8"/>
      <c r="M32" s="8"/>
      <c r="N32" s="27"/>
      <c r="O32" s="8"/>
      <c r="P32" s="8"/>
      <c r="Q32" s="8"/>
      <c r="R32" s="15" t="s">
        <v>110</v>
      </c>
      <c r="S32" s="8">
        <v>17</v>
      </c>
      <c r="T32" s="8">
        <v>17</v>
      </c>
      <c r="U32" s="8">
        <f>T32*0.45</f>
        <v>7.65</v>
      </c>
      <c r="V32" s="8"/>
      <c r="W32" s="8"/>
      <c r="X32" s="8"/>
      <c r="Y32" s="8"/>
      <c r="Z32" s="8"/>
      <c r="AA32" s="14">
        <f>Z32+U32+E32</f>
        <v>48.024000000000001</v>
      </c>
    </row>
    <row r="33" spans="1:27" ht="54">
      <c r="A33" s="6">
        <v>31</v>
      </c>
      <c r="B33" s="8">
        <v>2023200710</v>
      </c>
      <c r="C33" s="8" t="s">
        <v>111</v>
      </c>
      <c r="D33" s="8">
        <v>84.05</v>
      </c>
      <c r="E33" s="14">
        <f>D33*0.45</f>
        <v>37.822499999999998</v>
      </c>
      <c r="F33" s="15"/>
      <c r="G33" s="16"/>
      <c r="H33" s="15"/>
      <c r="I33" s="16"/>
      <c r="J33" s="15"/>
      <c r="K33" s="16"/>
      <c r="L33" s="15"/>
      <c r="M33" s="16"/>
      <c r="N33" s="15"/>
      <c r="O33" s="16"/>
      <c r="P33" s="15"/>
      <c r="Q33" s="16"/>
      <c r="R33" s="15" t="s">
        <v>112</v>
      </c>
      <c r="S33" s="16">
        <v>10</v>
      </c>
      <c r="T33" s="16">
        <f>G33+I33+K33+M33+O33+Q33+S33</f>
        <v>10</v>
      </c>
      <c r="U33" s="8">
        <f>T33*0.45</f>
        <v>4.5</v>
      </c>
      <c r="V33" s="15"/>
      <c r="W33" s="15"/>
      <c r="X33" s="15"/>
      <c r="Y33" s="8"/>
      <c r="Z33" s="8"/>
      <c r="AA33" s="14">
        <f>Z33+U33+E33</f>
        <v>42.322499999999998</v>
      </c>
    </row>
    <row r="34" spans="1:27" ht="54">
      <c r="A34" s="6">
        <v>32</v>
      </c>
      <c r="B34" s="8">
        <v>2023200697</v>
      </c>
      <c r="C34" s="8" t="s">
        <v>113</v>
      </c>
      <c r="D34" s="8">
        <v>88.02</v>
      </c>
      <c r="E34" s="14">
        <f>D34*0.45</f>
        <v>39.609000000000002</v>
      </c>
      <c r="F34" s="8"/>
      <c r="G34" s="8"/>
      <c r="H34" s="8"/>
      <c r="I34" s="8"/>
      <c r="J34" s="8"/>
      <c r="K34" s="8"/>
      <c r="L34" s="8"/>
      <c r="M34" s="8"/>
      <c r="N34" s="8"/>
      <c r="O34" s="8"/>
      <c r="P34" s="8"/>
      <c r="Q34" s="8"/>
      <c r="R34" s="15" t="s">
        <v>114</v>
      </c>
      <c r="S34" s="8">
        <v>5</v>
      </c>
      <c r="T34" s="8">
        <v>5</v>
      </c>
      <c r="U34" s="8">
        <f>T34*0.45</f>
        <v>2.25</v>
      </c>
      <c r="V34" s="15" t="s">
        <v>115</v>
      </c>
      <c r="W34" s="8"/>
      <c r="X34" s="16" t="s">
        <v>116</v>
      </c>
      <c r="Y34" s="8">
        <v>3</v>
      </c>
      <c r="Z34" s="9">
        <f>Y34*0.1</f>
        <v>0.30000000000000004</v>
      </c>
      <c r="AA34" s="32">
        <f>E34+U34+Z34</f>
        <v>42.158999999999999</v>
      </c>
    </row>
    <row r="35" spans="1:27" ht="54">
      <c r="A35" s="6">
        <v>33</v>
      </c>
      <c r="B35" s="16">
        <v>2023200715</v>
      </c>
      <c r="C35" s="16" t="s">
        <v>117</v>
      </c>
      <c r="D35" s="16">
        <v>83.69</v>
      </c>
      <c r="E35" s="17">
        <f>D35*0.45</f>
        <v>37.660499999999999</v>
      </c>
      <c r="F35" s="16"/>
      <c r="G35" s="16"/>
      <c r="H35" s="16"/>
      <c r="I35" s="16"/>
      <c r="J35" s="16"/>
      <c r="K35" s="16"/>
      <c r="L35" s="16"/>
      <c r="M35" s="16"/>
      <c r="N35" s="16"/>
      <c r="O35" s="16"/>
      <c r="P35" s="16"/>
      <c r="Q35" s="16"/>
      <c r="R35" s="16" t="s">
        <v>118</v>
      </c>
      <c r="S35" s="16">
        <v>10</v>
      </c>
      <c r="T35" s="16">
        <v>10</v>
      </c>
      <c r="U35" s="16">
        <f>T35*0.45</f>
        <v>4.5</v>
      </c>
      <c r="V35" s="16"/>
      <c r="W35" s="16"/>
      <c r="X35" s="16"/>
      <c r="Y35" s="16"/>
      <c r="Z35" s="16"/>
      <c r="AA35" s="17">
        <f>U35+E35</f>
        <v>42.160499999999999</v>
      </c>
    </row>
    <row r="36" spans="1:27" ht="148.5">
      <c r="A36" s="6">
        <v>34</v>
      </c>
      <c r="B36" s="8">
        <v>2023200695</v>
      </c>
      <c r="C36" s="8" t="s">
        <v>119</v>
      </c>
      <c r="D36" s="8">
        <v>87.02</v>
      </c>
      <c r="E36" s="14">
        <v>39.158999999999999</v>
      </c>
      <c r="F36" s="8"/>
      <c r="G36" s="8"/>
      <c r="H36" s="8"/>
      <c r="I36" s="8"/>
      <c r="J36" s="8"/>
      <c r="K36" s="8"/>
      <c r="L36" s="8"/>
      <c r="M36" s="8"/>
      <c r="N36" s="8"/>
      <c r="O36" s="8"/>
      <c r="P36" s="8"/>
      <c r="Q36" s="8"/>
      <c r="R36" s="15"/>
      <c r="S36" s="8"/>
      <c r="T36" s="8"/>
      <c r="U36" s="8"/>
      <c r="V36" s="15" t="s">
        <v>120</v>
      </c>
      <c r="W36" s="8"/>
      <c r="X36" s="15" t="s">
        <v>121</v>
      </c>
      <c r="Y36" s="8">
        <v>10</v>
      </c>
      <c r="Z36" s="9">
        <f t="shared" ref="Z36:Z41" si="4">Y36*0.1</f>
        <v>1</v>
      </c>
      <c r="AA36" s="32">
        <f>E36+U36+Z36</f>
        <v>40.158999999999999</v>
      </c>
    </row>
    <row r="37" spans="1:27" ht="54">
      <c r="A37" s="6">
        <v>35</v>
      </c>
      <c r="B37" s="8">
        <v>2023200707</v>
      </c>
      <c r="C37" s="8" t="s">
        <v>122</v>
      </c>
      <c r="D37" s="8">
        <v>86.13</v>
      </c>
      <c r="E37" s="14">
        <v>38.758499999999998</v>
      </c>
      <c r="F37" s="8"/>
      <c r="G37" s="8"/>
      <c r="H37" s="8"/>
      <c r="I37" s="8"/>
      <c r="J37" s="8"/>
      <c r="K37" s="8"/>
      <c r="L37" s="8"/>
      <c r="M37" s="8"/>
      <c r="N37" s="8"/>
      <c r="O37" s="8"/>
      <c r="P37" s="8"/>
      <c r="Q37" s="8"/>
      <c r="R37" s="15" t="s">
        <v>114</v>
      </c>
      <c r="S37" s="8">
        <v>5</v>
      </c>
      <c r="T37" s="8">
        <v>5</v>
      </c>
      <c r="U37" s="8">
        <v>2.25</v>
      </c>
      <c r="V37" s="8"/>
      <c r="W37" s="8"/>
      <c r="X37" s="16" t="s">
        <v>116</v>
      </c>
      <c r="Y37" s="8">
        <v>1</v>
      </c>
      <c r="Z37" s="9">
        <f t="shared" si="4"/>
        <v>0.1</v>
      </c>
      <c r="AA37" s="32">
        <f>E37+U37+Z37</f>
        <v>41.108499999999999</v>
      </c>
    </row>
    <row r="38" spans="1:27" ht="202.5">
      <c r="A38" s="6">
        <v>36</v>
      </c>
      <c r="B38" s="8">
        <v>2023200703</v>
      </c>
      <c r="C38" s="8" t="s">
        <v>123</v>
      </c>
      <c r="D38" s="8">
        <v>88.18</v>
      </c>
      <c r="E38" s="8">
        <v>39.68</v>
      </c>
      <c r="F38" s="16" t="s">
        <v>124</v>
      </c>
      <c r="G38" s="8">
        <v>15</v>
      </c>
      <c r="H38" s="8"/>
      <c r="I38" s="8"/>
      <c r="J38" s="8"/>
      <c r="K38" s="8"/>
      <c r="L38" s="8"/>
      <c r="M38" s="8"/>
      <c r="N38" s="15" t="s">
        <v>125</v>
      </c>
      <c r="O38" s="8">
        <v>11.25</v>
      </c>
      <c r="P38" s="15" t="s">
        <v>126</v>
      </c>
      <c r="Q38" s="8">
        <v>3</v>
      </c>
      <c r="R38" s="15" t="s">
        <v>127</v>
      </c>
      <c r="S38" s="8">
        <v>5</v>
      </c>
      <c r="T38" s="9">
        <f>G38+O38+Q38+S38</f>
        <v>34.25</v>
      </c>
      <c r="U38" s="8">
        <f>T38*0.45</f>
        <v>15.4125</v>
      </c>
      <c r="V38" s="8"/>
      <c r="W38" s="8"/>
      <c r="X38" s="16" t="s">
        <v>116</v>
      </c>
      <c r="Y38" s="8">
        <v>1</v>
      </c>
      <c r="Z38" s="9">
        <f t="shared" si="4"/>
        <v>0.1</v>
      </c>
      <c r="AA38" s="32">
        <f>E38+U38+Z38</f>
        <v>55.192500000000003</v>
      </c>
    </row>
    <row r="39" spans="1:27" ht="175.5">
      <c r="A39" s="6">
        <v>37</v>
      </c>
      <c r="B39" s="8">
        <v>2023200687</v>
      </c>
      <c r="C39" s="8" t="s">
        <v>128</v>
      </c>
      <c r="D39" s="8">
        <v>90.73</v>
      </c>
      <c r="E39" s="18">
        <f>D39*0.45</f>
        <v>40.828500000000005</v>
      </c>
      <c r="F39" s="8"/>
      <c r="G39" s="8"/>
      <c r="H39" s="8"/>
      <c r="I39" s="8"/>
      <c r="J39" s="8"/>
      <c r="K39" s="8"/>
      <c r="L39" s="16"/>
      <c r="M39" s="8"/>
      <c r="N39" s="15" t="s">
        <v>129</v>
      </c>
      <c r="O39" s="8">
        <v>3.5</v>
      </c>
      <c r="P39" s="8"/>
      <c r="Q39" s="8"/>
      <c r="R39" s="16" t="s">
        <v>130</v>
      </c>
      <c r="S39" s="8">
        <v>25</v>
      </c>
      <c r="T39" s="8">
        <v>28.5</v>
      </c>
      <c r="U39" s="8">
        <f>T39*0.45</f>
        <v>12.825000000000001</v>
      </c>
      <c r="V39" s="8"/>
      <c r="W39" s="8"/>
      <c r="X39" s="16" t="s">
        <v>131</v>
      </c>
      <c r="Y39" s="8">
        <v>10</v>
      </c>
      <c r="Z39" s="9">
        <f t="shared" si="4"/>
        <v>1</v>
      </c>
      <c r="AA39" s="32">
        <f>E39+U39+Z39</f>
        <v>54.653500000000008</v>
      </c>
    </row>
    <row r="40" spans="1:27" ht="162">
      <c r="A40" s="6">
        <v>38</v>
      </c>
      <c r="B40" s="19">
        <v>2023200709</v>
      </c>
      <c r="C40" s="8" t="s">
        <v>132</v>
      </c>
      <c r="D40" s="8">
        <v>85.95</v>
      </c>
      <c r="E40" s="18">
        <v>38.677500000000002</v>
      </c>
      <c r="F40" s="16" t="s">
        <v>133</v>
      </c>
      <c r="G40" s="8">
        <v>12.5</v>
      </c>
      <c r="H40" s="8"/>
      <c r="I40" s="8"/>
      <c r="J40" s="8"/>
      <c r="K40" s="8"/>
      <c r="L40" s="8"/>
      <c r="M40" s="8"/>
      <c r="N40" s="8"/>
      <c r="O40" s="8"/>
      <c r="P40" s="8"/>
      <c r="Q40" s="8"/>
      <c r="R40" s="16" t="s">
        <v>134</v>
      </c>
      <c r="S40" s="8">
        <v>35</v>
      </c>
      <c r="T40" s="8">
        <v>47.5</v>
      </c>
      <c r="U40" s="8">
        <f>T40*0.45</f>
        <v>21.375</v>
      </c>
      <c r="V40" s="16" t="s">
        <v>135</v>
      </c>
      <c r="W40" s="8"/>
      <c r="X40" s="16" t="s">
        <v>116</v>
      </c>
      <c r="Y40" s="8">
        <v>2</v>
      </c>
      <c r="Z40" s="9">
        <f t="shared" si="4"/>
        <v>0.2</v>
      </c>
      <c r="AA40" s="32">
        <v>60.26</v>
      </c>
    </row>
    <row r="41" spans="1:27" ht="27">
      <c r="A41" s="6">
        <v>39</v>
      </c>
      <c r="B41" s="8">
        <v>2023200712</v>
      </c>
      <c r="C41" s="8" t="s">
        <v>136</v>
      </c>
      <c r="D41" s="8">
        <v>84.89</v>
      </c>
      <c r="E41" s="8">
        <f>D41*0.45</f>
        <v>38.200499999999998</v>
      </c>
      <c r="F41" s="8"/>
      <c r="G41" s="8"/>
      <c r="H41" s="8"/>
      <c r="I41" s="8"/>
      <c r="J41" s="15"/>
      <c r="K41" s="8"/>
      <c r="L41" s="8"/>
      <c r="M41" s="8"/>
      <c r="N41" s="8"/>
      <c r="O41" s="8"/>
      <c r="P41" s="8"/>
      <c r="Q41" s="8"/>
      <c r="R41" s="8"/>
      <c r="S41" s="8"/>
      <c r="T41" s="8"/>
      <c r="U41" s="8"/>
      <c r="V41" s="8"/>
      <c r="W41" s="8"/>
      <c r="X41" s="16" t="s">
        <v>116</v>
      </c>
      <c r="Y41" s="8">
        <v>1</v>
      </c>
      <c r="Z41" s="9">
        <f t="shared" si="4"/>
        <v>0.1</v>
      </c>
      <c r="AA41" s="32">
        <f>E41+U41+Z41</f>
        <v>38.3005</v>
      </c>
    </row>
    <row r="42" spans="1:27" ht="40.5">
      <c r="A42" s="6">
        <v>40</v>
      </c>
      <c r="B42" s="8">
        <v>2023200700</v>
      </c>
      <c r="C42" s="8" t="s">
        <v>137</v>
      </c>
      <c r="D42" s="8">
        <v>86.81</v>
      </c>
      <c r="E42" s="8">
        <v>39.06</v>
      </c>
      <c r="F42" s="8"/>
      <c r="G42" s="8"/>
      <c r="H42" s="8"/>
      <c r="I42" s="8"/>
      <c r="J42" s="8"/>
      <c r="K42" s="8"/>
      <c r="L42" s="8"/>
      <c r="M42" s="8"/>
      <c r="N42" s="8"/>
      <c r="O42" s="8"/>
      <c r="P42" s="8"/>
      <c r="Q42" s="8"/>
      <c r="R42" s="8"/>
      <c r="S42" s="8"/>
      <c r="T42" s="8"/>
      <c r="U42" s="8"/>
      <c r="V42" s="15" t="s">
        <v>138</v>
      </c>
      <c r="W42" s="8"/>
      <c r="X42" s="8"/>
      <c r="Y42" s="8">
        <v>1</v>
      </c>
      <c r="Z42" s="8">
        <v>0.1</v>
      </c>
      <c r="AA42" s="14">
        <v>39.159999999999997</v>
      </c>
    </row>
    <row r="43" spans="1:27" ht="54">
      <c r="A43" s="6">
        <v>41</v>
      </c>
      <c r="B43" s="8">
        <v>2023200701</v>
      </c>
      <c r="C43" s="8" t="s">
        <v>139</v>
      </c>
      <c r="D43" s="8">
        <v>88.08</v>
      </c>
      <c r="E43" s="8">
        <v>39.64</v>
      </c>
      <c r="F43" s="8"/>
      <c r="G43" s="8"/>
      <c r="H43" s="8"/>
      <c r="I43" s="8"/>
      <c r="J43" s="8"/>
      <c r="K43" s="8"/>
      <c r="L43" s="8"/>
      <c r="M43" s="8"/>
      <c r="N43" s="8"/>
      <c r="O43" s="8"/>
      <c r="P43" s="8"/>
      <c r="Q43" s="8"/>
      <c r="R43" s="8"/>
      <c r="S43" s="8"/>
      <c r="T43" s="8"/>
      <c r="U43" s="8"/>
      <c r="V43" s="8"/>
      <c r="W43" s="8"/>
      <c r="X43" s="15" t="s">
        <v>140</v>
      </c>
      <c r="Y43" s="8">
        <v>3</v>
      </c>
      <c r="Z43" s="9">
        <f>Y43*0.1</f>
        <v>0.30000000000000004</v>
      </c>
      <c r="AA43" s="32">
        <f>E43+U43+Z43</f>
        <v>39.94</v>
      </c>
    </row>
    <row r="44" spans="1:27" ht="202.5">
      <c r="A44" s="6">
        <v>42</v>
      </c>
      <c r="B44" s="8">
        <v>2023200705</v>
      </c>
      <c r="C44" s="8" t="s">
        <v>141</v>
      </c>
      <c r="D44" s="8">
        <v>90.51</v>
      </c>
      <c r="E44" s="14">
        <f>D44*0.45</f>
        <v>40.729500000000002</v>
      </c>
      <c r="F44" s="8"/>
      <c r="G44" s="8"/>
      <c r="H44" s="8"/>
      <c r="I44" s="8"/>
      <c r="J44" s="15"/>
      <c r="K44" s="8"/>
      <c r="L44" s="8"/>
      <c r="M44" s="8"/>
      <c r="N44" s="8"/>
      <c r="O44" s="8"/>
      <c r="P44" s="8"/>
      <c r="Q44" s="8"/>
      <c r="R44" s="15"/>
      <c r="S44" s="8"/>
      <c r="T44" s="8"/>
      <c r="U44" s="8"/>
      <c r="V44" s="15" t="s">
        <v>142</v>
      </c>
      <c r="W44" s="8"/>
      <c r="X44" s="15" t="s">
        <v>143</v>
      </c>
      <c r="Y44" s="8">
        <v>10</v>
      </c>
      <c r="Z44" s="9">
        <f>Y44*0.1</f>
        <v>1</v>
      </c>
      <c r="AA44" s="32">
        <f>E44+U44+Z44</f>
        <v>41.729500000000002</v>
      </c>
    </row>
    <row r="45" spans="1:27" ht="40.5">
      <c r="A45" s="6">
        <v>43</v>
      </c>
      <c r="B45" s="8">
        <v>2023200696</v>
      </c>
      <c r="C45" s="8" t="s">
        <v>144</v>
      </c>
      <c r="D45" s="8">
        <v>88.62</v>
      </c>
      <c r="E45" s="8">
        <v>39.880000000000003</v>
      </c>
      <c r="F45" s="8"/>
      <c r="G45" s="8"/>
      <c r="H45" s="8"/>
      <c r="I45" s="8"/>
      <c r="J45" s="8"/>
      <c r="K45" s="8"/>
      <c r="L45" s="8"/>
      <c r="M45" s="8"/>
      <c r="N45" s="8"/>
      <c r="O45" s="8"/>
      <c r="P45" s="8"/>
      <c r="Q45" s="8"/>
      <c r="R45" s="8"/>
      <c r="S45" s="8"/>
      <c r="T45" s="8"/>
      <c r="U45" s="8"/>
      <c r="V45" s="8"/>
      <c r="W45" s="8"/>
      <c r="X45" s="16" t="s">
        <v>145</v>
      </c>
      <c r="Y45" s="8">
        <v>2</v>
      </c>
      <c r="Z45" s="8">
        <f>2*0.1</f>
        <v>0.2</v>
      </c>
      <c r="AA45" s="14">
        <f>E45+U45+Z45</f>
        <v>40.080000000000005</v>
      </c>
    </row>
    <row r="46" spans="1:27">
      <c r="A46" s="6">
        <v>44</v>
      </c>
      <c r="B46" s="20">
        <v>2023200699</v>
      </c>
      <c r="C46" s="20" t="s">
        <v>146</v>
      </c>
      <c r="D46" s="20">
        <v>85.05</v>
      </c>
      <c r="E46" s="20">
        <v>38.270000000000003</v>
      </c>
      <c r="F46" s="21"/>
      <c r="G46" s="21"/>
      <c r="H46" s="21"/>
      <c r="I46" s="21"/>
      <c r="J46" s="21"/>
      <c r="K46" s="21"/>
      <c r="L46" s="21"/>
      <c r="M46" s="21"/>
      <c r="N46" s="21"/>
      <c r="O46" s="21"/>
      <c r="P46" s="21"/>
      <c r="Q46" s="21"/>
      <c r="R46" s="21"/>
      <c r="S46" s="21"/>
      <c r="T46" s="30"/>
      <c r="U46" s="20"/>
      <c r="V46" s="21"/>
      <c r="W46" s="21"/>
      <c r="X46" s="21"/>
      <c r="Y46" s="20"/>
      <c r="Z46" s="20"/>
      <c r="AA46" s="33">
        <v>38.270000000000003</v>
      </c>
    </row>
    <row r="47" spans="1:27">
      <c r="A47" s="6">
        <v>45</v>
      </c>
      <c r="B47" s="8">
        <v>2023200698</v>
      </c>
      <c r="C47" s="8" t="s">
        <v>147</v>
      </c>
      <c r="D47" s="8">
        <v>87.02</v>
      </c>
      <c r="E47" s="18">
        <v>39.158999999999999</v>
      </c>
      <c r="F47" s="8"/>
      <c r="G47" s="8"/>
      <c r="H47" s="8"/>
      <c r="I47" s="8"/>
      <c r="J47" s="8"/>
      <c r="K47" s="8"/>
      <c r="L47" s="8"/>
      <c r="M47" s="8"/>
      <c r="N47" s="8"/>
      <c r="O47" s="8"/>
      <c r="P47" s="8"/>
      <c r="Q47" s="8"/>
      <c r="R47" s="8"/>
      <c r="S47" s="8"/>
      <c r="T47" s="8"/>
      <c r="U47" s="8"/>
      <c r="V47" s="8"/>
      <c r="W47" s="8"/>
      <c r="X47" s="8"/>
      <c r="Y47" s="8"/>
      <c r="Z47" s="8"/>
      <c r="AA47" s="14">
        <v>39.158999999999999</v>
      </c>
    </row>
    <row r="48" spans="1:27" ht="27">
      <c r="A48" s="6">
        <v>46</v>
      </c>
      <c r="B48" s="8">
        <v>2023200716</v>
      </c>
      <c r="C48" s="8" t="s">
        <v>148</v>
      </c>
      <c r="D48" s="8">
        <v>87.65</v>
      </c>
      <c r="E48" s="8">
        <v>39.44</v>
      </c>
      <c r="F48" s="15"/>
      <c r="G48" s="15"/>
      <c r="H48" s="15"/>
      <c r="I48" s="15"/>
      <c r="J48" s="15"/>
      <c r="K48" s="15"/>
      <c r="L48" s="15"/>
      <c r="M48" s="15"/>
      <c r="N48" s="15" t="s">
        <v>149</v>
      </c>
      <c r="O48" s="15"/>
      <c r="P48" s="15"/>
      <c r="Q48" s="15"/>
      <c r="R48" s="15"/>
      <c r="S48" s="15"/>
      <c r="T48" s="16"/>
      <c r="U48" s="8"/>
      <c r="V48" s="15"/>
      <c r="W48" s="15"/>
      <c r="X48" s="16" t="s">
        <v>116</v>
      </c>
      <c r="Y48" s="19" t="s">
        <v>150</v>
      </c>
      <c r="Z48" s="9">
        <f t="shared" ref="Z48:Z58" si="5">Y48*0.1</f>
        <v>0.1</v>
      </c>
      <c r="AA48" s="32">
        <f t="shared" ref="AA48:AA58" si="6">E48+U48+Z48</f>
        <v>39.54</v>
      </c>
    </row>
    <row r="49" spans="1:27" ht="81">
      <c r="A49" s="6">
        <v>47</v>
      </c>
      <c r="B49" s="8">
        <v>2023200708</v>
      </c>
      <c r="C49" s="8" t="s">
        <v>151</v>
      </c>
      <c r="D49" s="8">
        <v>85.69</v>
      </c>
      <c r="E49" s="8">
        <v>38.56</v>
      </c>
      <c r="F49" s="15"/>
      <c r="G49" s="15"/>
      <c r="H49" s="15"/>
      <c r="I49" s="15"/>
      <c r="J49" s="15"/>
      <c r="K49" s="15"/>
      <c r="L49" s="15"/>
      <c r="M49" s="15"/>
      <c r="N49" s="15"/>
      <c r="O49" s="15"/>
      <c r="P49" s="15"/>
      <c r="Q49" s="15"/>
      <c r="R49" s="15" t="s">
        <v>152</v>
      </c>
      <c r="S49" s="16">
        <v>5</v>
      </c>
      <c r="T49" s="16">
        <v>5</v>
      </c>
      <c r="U49" s="8">
        <f>T49*0.45</f>
        <v>2.25</v>
      </c>
      <c r="V49" s="15"/>
      <c r="W49" s="15"/>
      <c r="X49" s="15" t="s">
        <v>153</v>
      </c>
      <c r="Y49" s="8">
        <v>3</v>
      </c>
      <c r="Z49" s="9">
        <f t="shared" si="5"/>
        <v>0.30000000000000004</v>
      </c>
      <c r="AA49" s="32">
        <f t="shared" si="6"/>
        <v>41.11</v>
      </c>
    </row>
    <row r="50" spans="1:27" ht="54">
      <c r="A50" s="6">
        <v>48</v>
      </c>
      <c r="B50" s="19" t="s">
        <v>154</v>
      </c>
      <c r="C50" s="19" t="s">
        <v>155</v>
      </c>
      <c r="D50" s="19" t="s">
        <v>156</v>
      </c>
      <c r="E50" s="19" t="s">
        <v>157</v>
      </c>
      <c r="F50" s="19"/>
      <c r="G50" s="19"/>
      <c r="H50" s="19"/>
      <c r="I50" s="19"/>
      <c r="J50" s="15"/>
      <c r="K50" s="19"/>
      <c r="L50" s="19"/>
      <c r="M50" s="19"/>
      <c r="N50" s="19"/>
      <c r="O50" s="19"/>
      <c r="P50" s="19"/>
      <c r="Q50" s="19"/>
      <c r="R50" s="15" t="s">
        <v>158</v>
      </c>
      <c r="S50" s="19" t="s">
        <v>159</v>
      </c>
      <c r="T50" s="19" t="s">
        <v>159</v>
      </c>
      <c r="U50" s="8">
        <f>T50*0.45</f>
        <v>2.25</v>
      </c>
      <c r="V50" s="19"/>
      <c r="W50" s="19"/>
      <c r="X50" s="16" t="s">
        <v>116</v>
      </c>
      <c r="Y50" s="19" t="s">
        <v>150</v>
      </c>
      <c r="Z50" s="9">
        <f t="shared" si="5"/>
        <v>0.1</v>
      </c>
      <c r="AA50" s="32">
        <f t="shared" si="6"/>
        <v>43.09</v>
      </c>
    </row>
    <row r="51" spans="1:27" ht="40.5">
      <c r="A51" s="6">
        <v>49</v>
      </c>
      <c r="B51" s="8">
        <v>2023200723</v>
      </c>
      <c r="C51" s="8" t="s">
        <v>160</v>
      </c>
      <c r="D51" s="8">
        <v>88.12</v>
      </c>
      <c r="E51" s="8">
        <v>39.65</v>
      </c>
      <c r="F51" s="8"/>
      <c r="G51" s="8"/>
      <c r="H51" s="8"/>
      <c r="I51" s="8"/>
      <c r="J51" s="8"/>
      <c r="K51" s="8"/>
      <c r="L51" s="8"/>
      <c r="M51" s="8"/>
      <c r="N51" s="8"/>
      <c r="O51" s="8"/>
      <c r="P51" s="8"/>
      <c r="Q51" s="8"/>
      <c r="R51" s="8"/>
      <c r="S51" s="8"/>
      <c r="T51" s="8"/>
      <c r="U51" s="8"/>
      <c r="V51" s="16" t="s">
        <v>161</v>
      </c>
      <c r="W51" s="8"/>
      <c r="X51" s="16" t="s">
        <v>116</v>
      </c>
      <c r="Y51" s="8">
        <v>4</v>
      </c>
      <c r="Z51" s="9">
        <f t="shared" si="5"/>
        <v>0.4</v>
      </c>
      <c r="AA51" s="32">
        <f t="shared" si="6"/>
        <v>40.049999999999997</v>
      </c>
    </row>
    <row r="52" spans="1:27" ht="310.5">
      <c r="A52" s="6">
        <v>50</v>
      </c>
      <c r="B52" s="22">
        <v>2023200694</v>
      </c>
      <c r="C52" s="8" t="s">
        <v>162</v>
      </c>
      <c r="D52" s="22">
        <v>82.98</v>
      </c>
      <c r="E52" s="22">
        <v>37.340000000000003</v>
      </c>
      <c r="F52" s="8"/>
      <c r="G52" s="8"/>
      <c r="H52" s="8"/>
      <c r="I52" s="8"/>
      <c r="J52" s="8"/>
      <c r="K52" s="8"/>
      <c r="L52" s="8"/>
      <c r="M52" s="8"/>
      <c r="N52" s="8"/>
      <c r="O52" s="8"/>
      <c r="P52" s="15" t="s">
        <v>163</v>
      </c>
      <c r="Q52" s="22">
        <v>3</v>
      </c>
      <c r="R52" s="8"/>
      <c r="S52" s="8"/>
      <c r="T52" s="9">
        <f>G52+O52+Q52+S52</f>
        <v>3</v>
      </c>
      <c r="U52" s="22">
        <v>1.35</v>
      </c>
      <c r="V52" s="31"/>
      <c r="W52" s="8"/>
      <c r="X52" s="31" t="s">
        <v>164</v>
      </c>
      <c r="Y52" s="22">
        <v>5</v>
      </c>
      <c r="Z52" s="9">
        <f t="shared" si="5"/>
        <v>0.5</v>
      </c>
      <c r="AA52" s="32">
        <f t="shared" si="6"/>
        <v>39.190000000000005</v>
      </c>
    </row>
    <row r="53" spans="1:27" ht="337.5">
      <c r="A53" s="6">
        <v>51</v>
      </c>
      <c r="B53" s="8">
        <v>2023200714</v>
      </c>
      <c r="C53" s="8" t="s">
        <v>165</v>
      </c>
      <c r="D53" s="8">
        <v>91.42</v>
      </c>
      <c r="E53" s="18">
        <f>D53*0.45</f>
        <v>41.139000000000003</v>
      </c>
      <c r="F53" s="15"/>
      <c r="G53" s="15"/>
      <c r="H53" s="15"/>
      <c r="I53" s="15"/>
      <c r="J53" s="15"/>
      <c r="K53" s="15"/>
      <c r="L53" s="15"/>
      <c r="M53" s="15"/>
      <c r="N53" s="15"/>
      <c r="O53" s="15"/>
      <c r="P53" s="15"/>
      <c r="Q53" s="15"/>
      <c r="R53" s="15"/>
      <c r="S53" s="15"/>
      <c r="T53" s="16"/>
      <c r="U53" s="8"/>
      <c r="V53" s="15" t="s">
        <v>166</v>
      </c>
      <c r="W53" s="15"/>
      <c r="X53" s="15" t="s">
        <v>167</v>
      </c>
      <c r="Y53" s="8">
        <v>10</v>
      </c>
      <c r="Z53" s="9">
        <f t="shared" si="5"/>
        <v>1</v>
      </c>
      <c r="AA53" s="32">
        <f t="shared" si="6"/>
        <v>42.139000000000003</v>
      </c>
    </row>
    <row r="54" spans="1:27" ht="54">
      <c r="A54" s="6">
        <v>52</v>
      </c>
      <c r="B54" s="19" t="s">
        <v>168</v>
      </c>
      <c r="C54" s="19" t="s">
        <v>169</v>
      </c>
      <c r="D54" s="19" t="s">
        <v>170</v>
      </c>
      <c r="E54" s="19" t="s">
        <v>171</v>
      </c>
      <c r="F54" s="19"/>
      <c r="G54" s="19"/>
      <c r="H54" s="19"/>
      <c r="I54" s="19"/>
      <c r="J54" s="15"/>
      <c r="K54" s="19"/>
      <c r="L54" s="19"/>
      <c r="M54" s="19"/>
      <c r="N54" s="19"/>
      <c r="O54" s="19"/>
      <c r="P54" s="19"/>
      <c r="Q54" s="19"/>
      <c r="R54" s="15" t="s">
        <v>158</v>
      </c>
      <c r="S54" s="19" t="s">
        <v>159</v>
      </c>
      <c r="T54" s="19" t="s">
        <v>159</v>
      </c>
      <c r="U54" s="19" t="s">
        <v>172</v>
      </c>
      <c r="V54" s="19"/>
      <c r="W54" s="19"/>
      <c r="X54" s="16" t="s">
        <v>116</v>
      </c>
      <c r="Y54" s="19" t="s">
        <v>150</v>
      </c>
      <c r="Z54" s="9">
        <f t="shared" si="5"/>
        <v>0.1</v>
      </c>
      <c r="AA54" s="32">
        <f t="shared" si="6"/>
        <v>41.5</v>
      </c>
    </row>
    <row r="55" spans="1:27" ht="67.5">
      <c r="A55" s="6">
        <v>53</v>
      </c>
      <c r="B55" s="13">
        <v>2023200713</v>
      </c>
      <c r="C55" s="8" t="s">
        <v>173</v>
      </c>
      <c r="D55" s="8">
        <v>85.54</v>
      </c>
      <c r="E55" s="8">
        <v>38.49</v>
      </c>
      <c r="F55" s="8"/>
      <c r="G55" s="8"/>
      <c r="H55" s="8"/>
      <c r="I55" s="8"/>
      <c r="J55" s="8"/>
      <c r="K55" s="8"/>
      <c r="L55" s="8"/>
      <c r="M55" s="8"/>
      <c r="N55" s="15" t="s">
        <v>174</v>
      </c>
      <c r="O55" s="8">
        <v>31.5</v>
      </c>
      <c r="P55" s="8"/>
      <c r="Q55" s="8"/>
      <c r="R55" s="16" t="s">
        <v>175</v>
      </c>
      <c r="S55" s="8">
        <v>10</v>
      </c>
      <c r="T55" s="8">
        <v>41.5</v>
      </c>
      <c r="U55" s="8">
        <v>18.68</v>
      </c>
      <c r="V55" s="15" t="s">
        <v>176</v>
      </c>
      <c r="W55" s="8"/>
      <c r="X55" s="16" t="s">
        <v>116</v>
      </c>
      <c r="Y55" s="8">
        <v>2</v>
      </c>
      <c r="Z55" s="9">
        <f t="shared" si="5"/>
        <v>0.2</v>
      </c>
      <c r="AA55" s="32">
        <f t="shared" si="6"/>
        <v>57.370000000000005</v>
      </c>
    </row>
    <row r="56" spans="1:27" ht="40.5">
      <c r="A56" s="6">
        <v>54</v>
      </c>
      <c r="B56" s="8">
        <v>2023200692</v>
      </c>
      <c r="C56" s="8" t="s">
        <v>177</v>
      </c>
      <c r="D56" s="8">
        <v>83.1</v>
      </c>
      <c r="E56" s="14">
        <f>D56*0.45</f>
        <v>37.394999999999996</v>
      </c>
      <c r="F56" s="8"/>
      <c r="G56" s="8"/>
      <c r="H56" s="8"/>
      <c r="I56" s="8"/>
      <c r="J56" s="8"/>
      <c r="K56" s="8"/>
      <c r="L56" s="8"/>
      <c r="M56" s="8"/>
      <c r="N56" s="8"/>
      <c r="O56" s="8"/>
      <c r="P56" s="15" t="s">
        <v>178</v>
      </c>
      <c r="Q56" s="8">
        <v>3</v>
      </c>
      <c r="R56" s="8"/>
      <c r="S56" s="8"/>
      <c r="T56" s="9">
        <f>G56+O56+Q56+S56</f>
        <v>3</v>
      </c>
      <c r="U56" s="8">
        <f>3*0.45</f>
        <v>1.35</v>
      </c>
      <c r="V56" s="8"/>
      <c r="W56" s="8"/>
      <c r="X56" s="16" t="s">
        <v>116</v>
      </c>
      <c r="Y56" s="8">
        <v>1</v>
      </c>
      <c r="Z56" s="9">
        <f t="shared" si="5"/>
        <v>0.1</v>
      </c>
      <c r="AA56" s="32">
        <f t="shared" si="6"/>
        <v>38.844999999999999</v>
      </c>
    </row>
    <row r="57" spans="1:27" ht="27">
      <c r="A57" s="6">
        <v>55</v>
      </c>
      <c r="B57" s="8">
        <v>2023200719</v>
      </c>
      <c r="C57" s="8" t="s">
        <v>179</v>
      </c>
      <c r="D57" s="8">
        <v>83.46</v>
      </c>
      <c r="E57" s="18">
        <v>37.557000000000002</v>
      </c>
      <c r="F57" s="8"/>
      <c r="G57" s="8"/>
      <c r="H57" s="8"/>
      <c r="I57" s="8"/>
      <c r="J57" s="8"/>
      <c r="K57" s="8"/>
      <c r="L57" s="8"/>
      <c r="M57" s="8"/>
      <c r="N57" s="8"/>
      <c r="O57" s="8"/>
      <c r="P57" s="8"/>
      <c r="Q57" s="8"/>
      <c r="R57" s="8"/>
      <c r="S57" s="8"/>
      <c r="T57" s="8"/>
      <c r="U57" s="8"/>
      <c r="V57" s="8"/>
      <c r="W57" s="8"/>
      <c r="X57" s="16" t="s">
        <v>116</v>
      </c>
      <c r="Y57" s="8">
        <v>1</v>
      </c>
      <c r="Z57" s="9">
        <f t="shared" si="5"/>
        <v>0.1</v>
      </c>
      <c r="AA57" s="32">
        <f t="shared" si="6"/>
        <v>37.657000000000004</v>
      </c>
    </row>
    <row r="58" spans="1:27" ht="108">
      <c r="A58" s="6">
        <v>56</v>
      </c>
      <c r="B58" s="23" t="s">
        <v>180</v>
      </c>
      <c r="C58" s="23" t="s">
        <v>181</v>
      </c>
      <c r="D58" s="23" t="s">
        <v>182</v>
      </c>
      <c r="E58" s="23" t="s">
        <v>183</v>
      </c>
      <c r="F58" s="23"/>
      <c r="G58" s="23"/>
      <c r="H58" s="23"/>
      <c r="I58" s="23"/>
      <c r="J58" s="23"/>
      <c r="K58" s="23"/>
      <c r="L58" s="23"/>
      <c r="M58" s="23"/>
      <c r="N58" s="23" t="s">
        <v>184</v>
      </c>
      <c r="O58" s="23" t="s">
        <v>185</v>
      </c>
      <c r="P58" s="23"/>
      <c r="Q58" s="23"/>
      <c r="R58" s="23"/>
      <c r="S58" s="23" t="s">
        <v>185</v>
      </c>
      <c r="T58" s="23" t="s">
        <v>185</v>
      </c>
      <c r="U58" s="23" t="s">
        <v>186</v>
      </c>
      <c r="V58" s="23"/>
      <c r="W58" s="23"/>
      <c r="X58" s="16" t="s">
        <v>187</v>
      </c>
      <c r="Y58" s="8">
        <v>3</v>
      </c>
      <c r="Z58" s="9">
        <f t="shared" si="5"/>
        <v>0.30000000000000004</v>
      </c>
      <c r="AA58" s="32">
        <f t="shared" si="6"/>
        <v>39.972499999999997</v>
      </c>
    </row>
    <row r="59" spans="1:27" ht="54">
      <c r="A59" s="6">
        <v>57</v>
      </c>
      <c r="B59" s="8">
        <v>2023200771</v>
      </c>
      <c r="C59" s="8" t="s">
        <v>188</v>
      </c>
      <c r="D59" s="8">
        <v>84.35</v>
      </c>
      <c r="E59" s="8">
        <v>37.96</v>
      </c>
      <c r="F59" s="15"/>
      <c r="G59" s="15"/>
      <c r="H59" s="15"/>
      <c r="I59" s="15"/>
      <c r="J59" s="15"/>
      <c r="K59" s="15"/>
      <c r="L59" s="15"/>
      <c r="M59" s="15"/>
      <c r="N59" s="15"/>
      <c r="O59" s="15"/>
      <c r="P59" s="15"/>
      <c r="Q59" s="15"/>
      <c r="R59" s="15" t="s">
        <v>189</v>
      </c>
      <c r="S59" s="15">
        <v>5</v>
      </c>
      <c r="T59" s="16">
        <v>5</v>
      </c>
      <c r="U59" s="8">
        <v>2.25</v>
      </c>
      <c r="V59" s="15"/>
      <c r="W59" s="15"/>
      <c r="X59" s="15"/>
      <c r="Y59" s="8"/>
      <c r="Z59" s="8"/>
      <c r="AA59" s="14">
        <f>U59+E59+Z59</f>
        <v>40.21</v>
      </c>
    </row>
    <row r="60" spans="1:27" ht="81">
      <c r="A60" s="6">
        <v>58</v>
      </c>
      <c r="B60" s="8">
        <v>2023200775</v>
      </c>
      <c r="C60" s="8" t="s">
        <v>190</v>
      </c>
      <c r="D60" s="8">
        <v>86.85</v>
      </c>
      <c r="E60" s="18">
        <v>39.082500000000003</v>
      </c>
      <c r="F60" s="8"/>
      <c r="G60" s="8"/>
      <c r="H60" s="8"/>
      <c r="I60" s="8"/>
      <c r="J60" s="8"/>
      <c r="K60" s="8"/>
      <c r="L60" s="8"/>
      <c r="M60" s="8"/>
      <c r="N60" s="23" t="s">
        <v>191</v>
      </c>
      <c r="O60" s="8">
        <v>3.5</v>
      </c>
      <c r="P60" s="8"/>
      <c r="Q60" s="8"/>
      <c r="R60" s="8"/>
      <c r="S60" s="8"/>
      <c r="T60" s="8">
        <v>3.5</v>
      </c>
      <c r="U60" s="8">
        <v>1.575</v>
      </c>
      <c r="V60" s="8"/>
      <c r="W60" s="8"/>
      <c r="X60" s="16" t="s">
        <v>116</v>
      </c>
      <c r="Y60" s="8">
        <v>1</v>
      </c>
      <c r="Z60" s="9">
        <f>Y60*0.1</f>
        <v>0.1</v>
      </c>
      <c r="AA60" s="32">
        <f>E60+U60+Z60</f>
        <v>40.757500000000007</v>
      </c>
    </row>
    <row r="61" spans="1:27" ht="108">
      <c r="A61" s="6">
        <v>59</v>
      </c>
      <c r="B61" s="8" t="s">
        <v>192</v>
      </c>
      <c r="C61" s="8" t="s">
        <v>193</v>
      </c>
      <c r="D61" s="8">
        <v>89.68</v>
      </c>
      <c r="E61" s="18">
        <f>D61*0.45</f>
        <v>40.356000000000002</v>
      </c>
      <c r="F61" s="8"/>
      <c r="G61" s="8"/>
      <c r="H61" s="8"/>
      <c r="I61" s="8"/>
      <c r="J61" s="8"/>
      <c r="K61" s="8"/>
      <c r="L61" s="8"/>
      <c r="M61" s="8"/>
      <c r="N61" s="16" t="s">
        <v>194</v>
      </c>
      <c r="O61" s="8">
        <v>0.25</v>
      </c>
      <c r="P61" s="8"/>
      <c r="Q61" s="8"/>
      <c r="R61" s="8"/>
      <c r="S61" s="8"/>
      <c r="T61" s="8">
        <v>0.25</v>
      </c>
      <c r="U61" s="8">
        <f>T61*0.45</f>
        <v>0.1125</v>
      </c>
      <c r="V61" s="16" t="s">
        <v>195</v>
      </c>
      <c r="W61" s="8"/>
      <c r="X61" s="16" t="s">
        <v>116</v>
      </c>
      <c r="Y61" s="8">
        <v>2</v>
      </c>
      <c r="Z61" s="8">
        <v>0.2</v>
      </c>
      <c r="AA61" s="14">
        <f>E61+U61+Z61</f>
        <v>40.668500000000002</v>
      </c>
    </row>
    <row r="62" spans="1:27" ht="54">
      <c r="A62" s="6">
        <v>60</v>
      </c>
      <c r="B62" s="19" t="s">
        <v>196</v>
      </c>
      <c r="C62" s="19" t="s">
        <v>197</v>
      </c>
      <c r="D62" s="19" t="s">
        <v>198</v>
      </c>
      <c r="E62" s="19" t="s">
        <v>199</v>
      </c>
      <c r="F62" s="19"/>
      <c r="G62" s="19"/>
      <c r="H62" s="19"/>
      <c r="I62" s="19"/>
      <c r="J62" s="19"/>
      <c r="K62" s="19"/>
      <c r="L62" s="19"/>
      <c r="M62" s="19"/>
      <c r="N62" s="19"/>
      <c r="O62" s="19"/>
      <c r="P62" s="19"/>
      <c r="Q62" s="19"/>
      <c r="R62" s="19"/>
      <c r="S62" s="19"/>
      <c r="T62" s="19"/>
      <c r="U62" s="19"/>
      <c r="V62" s="16" t="s">
        <v>200</v>
      </c>
      <c r="W62" s="19"/>
      <c r="X62" s="16" t="s">
        <v>116</v>
      </c>
      <c r="Y62" s="19" t="s">
        <v>201</v>
      </c>
      <c r="Z62" s="9">
        <f>Y62*0.1</f>
        <v>0.30000000000000004</v>
      </c>
      <c r="AA62" s="32">
        <f>E62+U62+Z62</f>
        <v>37.799999999999997</v>
      </c>
    </row>
    <row r="63" spans="1:27" ht="81">
      <c r="A63" s="6">
        <v>61</v>
      </c>
      <c r="B63" s="8">
        <v>2023200688</v>
      </c>
      <c r="C63" s="8" t="s">
        <v>202</v>
      </c>
      <c r="D63" s="8">
        <v>85.02</v>
      </c>
      <c r="E63" s="8">
        <f t="shared" ref="E63:E75" si="7">D63*0.45</f>
        <v>38.259</v>
      </c>
      <c r="F63" s="8"/>
      <c r="G63" s="8"/>
      <c r="H63" s="8"/>
      <c r="I63" s="8"/>
      <c r="J63" s="8"/>
      <c r="K63" s="8"/>
      <c r="L63" s="8"/>
      <c r="M63" s="8"/>
      <c r="N63" s="8"/>
      <c r="O63" s="8"/>
      <c r="P63" s="8"/>
      <c r="Q63" s="8"/>
      <c r="R63" s="16" t="s">
        <v>203</v>
      </c>
      <c r="S63" s="8">
        <v>5</v>
      </c>
      <c r="T63" s="8">
        <v>5</v>
      </c>
      <c r="U63" s="8">
        <f>T63*0.45</f>
        <v>2.25</v>
      </c>
      <c r="V63" s="16"/>
      <c r="W63" s="8"/>
      <c r="X63" s="16" t="s">
        <v>204</v>
      </c>
      <c r="Y63" s="8">
        <v>4</v>
      </c>
      <c r="Z63" s="9">
        <f>Y63*0.1</f>
        <v>0.4</v>
      </c>
      <c r="AA63" s="32">
        <f>E63+U63+Z63</f>
        <v>40.908999999999999</v>
      </c>
    </row>
    <row r="64" spans="1:27">
      <c r="A64" s="6">
        <v>62</v>
      </c>
      <c r="B64" s="8">
        <v>2023200689</v>
      </c>
      <c r="C64" s="8" t="s">
        <v>205</v>
      </c>
      <c r="D64" s="8">
        <v>85.68</v>
      </c>
      <c r="E64" s="8">
        <f t="shared" si="7"/>
        <v>38.556000000000004</v>
      </c>
      <c r="F64" s="8"/>
      <c r="G64" s="8"/>
      <c r="H64" s="8"/>
      <c r="I64" s="8"/>
      <c r="J64" s="8"/>
      <c r="K64" s="8"/>
      <c r="L64" s="8"/>
      <c r="M64" s="8"/>
      <c r="N64" s="8"/>
      <c r="O64" s="8"/>
      <c r="P64" s="8"/>
      <c r="Q64" s="8"/>
      <c r="R64" s="8"/>
      <c r="S64" s="8"/>
      <c r="T64" s="8"/>
      <c r="U64" s="8"/>
      <c r="V64" s="8"/>
      <c r="W64" s="8"/>
      <c r="X64" s="16"/>
      <c r="Y64" s="8"/>
      <c r="Z64" s="8"/>
      <c r="AA64" s="14">
        <f>Z64+U64+E64</f>
        <v>38.556000000000004</v>
      </c>
    </row>
    <row r="65" spans="1:27" ht="175.5">
      <c r="A65" s="6">
        <v>63</v>
      </c>
      <c r="B65" s="8">
        <v>2023200690</v>
      </c>
      <c r="C65" s="8" t="s">
        <v>206</v>
      </c>
      <c r="D65" s="8">
        <v>84.03</v>
      </c>
      <c r="E65" s="8">
        <f t="shared" si="7"/>
        <v>37.813500000000005</v>
      </c>
      <c r="F65" s="8"/>
      <c r="G65" s="8"/>
      <c r="H65" s="8"/>
      <c r="I65" s="8"/>
      <c r="J65" s="8"/>
      <c r="K65" s="8"/>
      <c r="L65" s="8"/>
      <c r="M65" s="8"/>
      <c r="N65" s="8"/>
      <c r="O65" s="8"/>
      <c r="P65" s="16" t="s">
        <v>207</v>
      </c>
      <c r="Q65" s="8">
        <v>3</v>
      </c>
      <c r="R65" s="16" t="s">
        <v>208</v>
      </c>
      <c r="S65" s="8">
        <v>10</v>
      </c>
      <c r="T65" s="9">
        <f>G65+O65+Q65+S65</f>
        <v>13</v>
      </c>
      <c r="U65" s="8">
        <f>T65*0.45</f>
        <v>5.8500000000000005</v>
      </c>
      <c r="V65" s="16"/>
      <c r="W65" s="8"/>
      <c r="X65" s="16" t="s">
        <v>209</v>
      </c>
      <c r="Y65" s="8">
        <v>4</v>
      </c>
      <c r="Z65" s="9">
        <f>Y65*0.1</f>
        <v>0.4</v>
      </c>
      <c r="AA65" s="32">
        <f>E65+U65+Z65</f>
        <v>44.063500000000005</v>
      </c>
    </row>
    <row r="66" spans="1:27" ht="94.5">
      <c r="A66" s="6">
        <v>64</v>
      </c>
      <c r="B66" s="8">
        <v>2023200691</v>
      </c>
      <c r="C66" s="8" t="s">
        <v>210</v>
      </c>
      <c r="D66" s="8">
        <v>88.81</v>
      </c>
      <c r="E66" s="8">
        <f t="shared" si="7"/>
        <v>39.964500000000001</v>
      </c>
      <c r="F66" s="8"/>
      <c r="G66" s="8"/>
      <c r="H66" s="8"/>
      <c r="I66" s="8"/>
      <c r="J66" s="8"/>
      <c r="K66" s="8"/>
      <c r="L66" s="8"/>
      <c r="M66" s="8"/>
      <c r="N66" s="8"/>
      <c r="O66" s="8"/>
      <c r="P66" s="8"/>
      <c r="Q66" s="8"/>
      <c r="R66" s="16" t="s">
        <v>211</v>
      </c>
      <c r="S66" s="8">
        <v>5</v>
      </c>
      <c r="T66" s="8">
        <v>5</v>
      </c>
      <c r="U66" s="8">
        <f>T66*0.45</f>
        <v>2.25</v>
      </c>
      <c r="V66" s="16"/>
      <c r="W66" s="8"/>
      <c r="X66" s="16" t="s">
        <v>212</v>
      </c>
      <c r="Y66" s="8">
        <v>5</v>
      </c>
      <c r="Z66" s="9">
        <f>Y66*0.1</f>
        <v>0.5</v>
      </c>
      <c r="AA66" s="32">
        <f>E66+U66+Z66</f>
        <v>42.714500000000001</v>
      </c>
    </row>
    <row r="67" spans="1:27" ht="40.5">
      <c r="A67" s="6">
        <v>65</v>
      </c>
      <c r="B67" s="8">
        <v>2023200717</v>
      </c>
      <c r="C67" s="8" t="s">
        <v>213</v>
      </c>
      <c r="D67" s="8">
        <v>85.14</v>
      </c>
      <c r="E67" s="8">
        <f t="shared" si="7"/>
        <v>38.313000000000002</v>
      </c>
      <c r="F67" s="8"/>
      <c r="G67" s="8"/>
      <c r="H67" s="8"/>
      <c r="I67" s="8"/>
      <c r="J67" s="8"/>
      <c r="K67" s="8"/>
      <c r="L67" s="8"/>
      <c r="M67" s="8"/>
      <c r="N67" s="8"/>
      <c r="O67" s="8"/>
      <c r="P67" s="8"/>
      <c r="Q67" s="8"/>
      <c r="R67" s="16" t="s">
        <v>214</v>
      </c>
      <c r="S67" s="8">
        <v>15</v>
      </c>
      <c r="T67" s="8">
        <v>15</v>
      </c>
      <c r="U67" s="8">
        <f>T67*0.45</f>
        <v>6.75</v>
      </c>
      <c r="V67" s="8"/>
      <c r="W67" s="8"/>
      <c r="X67" s="8"/>
      <c r="Y67" s="8"/>
      <c r="Z67" s="8"/>
      <c r="AA67" s="14">
        <f>Z67+U67+E67</f>
        <v>45.063000000000002</v>
      </c>
    </row>
    <row r="68" spans="1:27" ht="310.5">
      <c r="A68" s="6">
        <v>66</v>
      </c>
      <c r="B68" s="8">
        <v>2023200718</v>
      </c>
      <c r="C68" s="8" t="s">
        <v>215</v>
      </c>
      <c r="D68" s="8">
        <v>85.7</v>
      </c>
      <c r="E68" s="8">
        <f t="shared" si="7"/>
        <v>38.565000000000005</v>
      </c>
      <c r="F68" s="8"/>
      <c r="G68" s="8"/>
      <c r="H68" s="8"/>
      <c r="I68" s="8"/>
      <c r="J68" s="8"/>
      <c r="K68" s="8"/>
      <c r="L68" s="8"/>
      <c r="M68" s="8"/>
      <c r="N68" s="16" t="s">
        <v>216</v>
      </c>
      <c r="O68" s="8">
        <v>3.75</v>
      </c>
      <c r="P68" s="16" t="s">
        <v>217</v>
      </c>
      <c r="Q68" s="8">
        <v>4.5</v>
      </c>
      <c r="R68" s="16"/>
      <c r="S68" s="8"/>
      <c r="T68" s="9">
        <f>G68+O68+Q68+S68</f>
        <v>8.25</v>
      </c>
      <c r="U68" s="8">
        <f>T68*0.45</f>
        <v>3.7124999999999999</v>
      </c>
      <c r="V68" s="16"/>
      <c r="W68" s="8"/>
      <c r="X68" s="16" t="s">
        <v>218</v>
      </c>
      <c r="Y68" s="8">
        <v>10</v>
      </c>
      <c r="Z68" s="9">
        <f>Y68*0.1</f>
        <v>1</v>
      </c>
      <c r="AA68" s="32">
        <f>E68+U68+Z68</f>
        <v>43.277500000000003</v>
      </c>
    </row>
    <row r="69" spans="1:27">
      <c r="A69" s="6">
        <v>67</v>
      </c>
      <c r="B69" s="8">
        <v>2023200720</v>
      </c>
      <c r="C69" s="8" t="s">
        <v>219</v>
      </c>
      <c r="D69" s="8">
        <v>85.2</v>
      </c>
      <c r="E69" s="8">
        <f t="shared" si="7"/>
        <v>38.340000000000003</v>
      </c>
      <c r="F69" s="8"/>
      <c r="G69" s="8"/>
      <c r="H69" s="8"/>
      <c r="I69" s="8"/>
      <c r="J69" s="8"/>
      <c r="K69" s="8"/>
      <c r="L69" s="8"/>
      <c r="M69" s="8"/>
      <c r="N69" s="8"/>
      <c r="O69" s="8"/>
      <c r="P69" s="8"/>
      <c r="Q69" s="8"/>
      <c r="R69" s="16"/>
      <c r="S69" s="8"/>
      <c r="T69" s="8"/>
      <c r="U69" s="8"/>
      <c r="V69" s="16"/>
      <c r="W69" s="8"/>
      <c r="X69" s="16"/>
      <c r="Y69" s="8"/>
      <c r="Z69" s="8"/>
      <c r="AA69" s="14">
        <f>Z69+U69+E69</f>
        <v>38.340000000000003</v>
      </c>
    </row>
    <row r="70" spans="1:27" ht="135">
      <c r="A70" s="6">
        <v>68</v>
      </c>
      <c r="B70" s="8">
        <v>2023200721</v>
      </c>
      <c r="C70" s="8" t="s">
        <v>220</v>
      </c>
      <c r="D70" s="8">
        <v>86.28</v>
      </c>
      <c r="E70" s="8">
        <f t="shared" si="7"/>
        <v>38.826000000000001</v>
      </c>
      <c r="F70" s="8"/>
      <c r="G70" s="8"/>
      <c r="H70" s="8"/>
      <c r="I70" s="8"/>
      <c r="J70" s="8"/>
      <c r="K70" s="8"/>
      <c r="L70" s="8"/>
      <c r="M70" s="8"/>
      <c r="N70" s="8"/>
      <c r="O70" s="8"/>
      <c r="P70" s="8"/>
      <c r="Q70" s="8"/>
      <c r="R70" s="16" t="s">
        <v>221</v>
      </c>
      <c r="S70" s="8">
        <v>17</v>
      </c>
      <c r="T70" s="8">
        <v>17</v>
      </c>
      <c r="U70" s="8">
        <f>T70*0.45</f>
        <v>7.65</v>
      </c>
      <c r="V70" s="16"/>
      <c r="W70" s="8"/>
      <c r="X70" s="16" t="s">
        <v>222</v>
      </c>
      <c r="Y70" s="8">
        <v>10</v>
      </c>
      <c r="Z70" s="9">
        <f t="shared" ref="Z70:Z75" si="8">Y70*0.1</f>
        <v>1</v>
      </c>
      <c r="AA70" s="32">
        <f>E70+U70+Z70</f>
        <v>47.475999999999999</v>
      </c>
    </row>
    <row r="71" spans="1:27" ht="54">
      <c r="A71" s="6">
        <v>69</v>
      </c>
      <c r="B71" s="8">
        <v>2023200722</v>
      </c>
      <c r="C71" s="8" t="s">
        <v>223</v>
      </c>
      <c r="D71" s="8">
        <v>86.78</v>
      </c>
      <c r="E71" s="8">
        <f t="shared" si="7"/>
        <v>39.051000000000002</v>
      </c>
      <c r="F71" s="8"/>
      <c r="G71" s="8"/>
      <c r="H71" s="8"/>
      <c r="I71" s="8"/>
      <c r="J71" s="8"/>
      <c r="K71" s="8"/>
      <c r="L71" s="8"/>
      <c r="M71" s="8"/>
      <c r="N71" s="8"/>
      <c r="O71" s="8"/>
      <c r="P71" s="8"/>
      <c r="Q71" s="8"/>
      <c r="R71" s="16" t="s">
        <v>224</v>
      </c>
      <c r="S71" s="8">
        <v>15</v>
      </c>
      <c r="T71" s="8">
        <v>15</v>
      </c>
      <c r="U71" s="8">
        <f>T71*0.45</f>
        <v>6.75</v>
      </c>
      <c r="V71" s="16"/>
      <c r="W71" s="8"/>
      <c r="X71" s="16" t="s">
        <v>225</v>
      </c>
      <c r="Y71" s="8">
        <v>4</v>
      </c>
      <c r="Z71" s="9">
        <f t="shared" si="8"/>
        <v>0.4</v>
      </c>
      <c r="AA71" s="32">
        <f>E71+U71+Z71</f>
        <v>46.201000000000001</v>
      </c>
    </row>
    <row r="72" spans="1:27" ht="40.5">
      <c r="A72" s="6">
        <v>70</v>
      </c>
      <c r="B72" s="8">
        <v>2023200724</v>
      </c>
      <c r="C72" s="8" t="s">
        <v>226</v>
      </c>
      <c r="D72" s="8">
        <v>83.4</v>
      </c>
      <c r="E72" s="8">
        <f t="shared" si="7"/>
        <v>37.53</v>
      </c>
      <c r="F72" s="8"/>
      <c r="G72" s="8"/>
      <c r="H72" s="8"/>
      <c r="I72" s="8"/>
      <c r="J72" s="8"/>
      <c r="K72" s="8"/>
      <c r="L72" s="8"/>
      <c r="M72" s="8"/>
      <c r="N72" s="8"/>
      <c r="O72" s="8"/>
      <c r="P72" s="8"/>
      <c r="Q72" s="8"/>
      <c r="R72" s="16" t="s">
        <v>227</v>
      </c>
      <c r="S72" s="8">
        <v>5</v>
      </c>
      <c r="T72" s="8">
        <v>5</v>
      </c>
      <c r="U72" s="8">
        <f>T72*0.45</f>
        <v>2.25</v>
      </c>
      <c r="V72" s="16"/>
      <c r="W72" s="8"/>
      <c r="X72" s="16" t="s">
        <v>228</v>
      </c>
      <c r="Y72" s="8">
        <v>2</v>
      </c>
      <c r="Z72" s="9">
        <f t="shared" si="8"/>
        <v>0.2</v>
      </c>
      <c r="AA72" s="32">
        <f>E72+U72+Z72</f>
        <v>39.980000000000004</v>
      </c>
    </row>
    <row r="73" spans="1:27" ht="40.5">
      <c r="A73" s="6">
        <v>71</v>
      </c>
      <c r="B73" s="8">
        <v>2023200725</v>
      </c>
      <c r="C73" s="8" t="s">
        <v>229</v>
      </c>
      <c r="D73" s="8">
        <v>84.54</v>
      </c>
      <c r="E73" s="8">
        <f t="shared" si="7"/>
        <v>38.043000000000006</v>
      </c>
      <c r="F73" s="8"/>
      <c r="G73" s="8"/>
      <c r="H73" s="8"/>
      <c r="I73" s="8"/>
      <c r="J73" s="8"/>
      <c r="K73" s="8"/>
      <c r="L73" s="8"/>
      <c r="M73" s="8"/>
      <c r="N73" s="8"/>
      <c r="O73" s="8"/>
      <c r="P73" s="8"/>
      <c r="Q73" s="8"/>
      <c r="R73" s="16"/>
      <c r="S73" s="8"/>
      <c r="T73" s="8"/>
      <c r="U73" s="8"/>
      <c r="V73" s="16" t="s">
        <v>230</v>
      </c>
      <c r="W73" s="8"/>
      <c r="X73" s="16"/>
      <c r="Y73" s="8">
        <v>1</v>
      </c>
      <c r="Z73" s="8">
        <f t="shared" si="8"/>
        <v>0.1</v>
      </c>
      <c r="AA73" s="14">
        <f>Z73+U73+E73</f>
        <v>38.143000000000008</v>
      </c>
    </row>
    <row r="74" spans="1:27" ht="94.5">
      <c r="A74" s="6">
        <v>72</v>
      </c>
      <c r="B74" s="8">
        <v>2023200727</v>
      </c>
      <c r="C74" s="8" t="s">
        <v>231</v>
      </c>
      <c r="D74" s="8">
        <v>84.16</v>
      </c>
      <c r="E74" s="8">
        <f t="shared" si="7"/>
        <v>37.872</v>
      </c>
      <c r="F74" s="8"/>
      <c r="G74" s="8"/>
      <c r="H74" s="8"/>
      <c r="I74" s="8"/>
      <c r="J74" s="8"/>
      <c r="K74" s="8"/>
      <c r="L74" s="8"/>
      <c r="M74" s="8"/>
      <c r="N74" s="8"/>
      <c r="O74" s="8"/>
      <c r="P74" s="8"/>
      <c r="Q74" s="8"/>
      <c r="R74" s="16" t="s">
        <v>227</v>
      </c>
      <c r="S74" s="8">
        <v>5</v>
      </c>
      <c r="T74" s="8">
        <v>5</v>
      </c>
      <c r="U74" s="8">
        <f>T74*0.45</f>
        <v>2.25</v>
      </c>
      <c r="V74" s="16"/>
      <c r="W74" s="8"/>
      <c r="X74" s="16" t="s">
        <v>232</v>
      </c>
      <c r="Y74" s="8">
        <v>7.5</v>
      </c>
      <c r="Z74" s="9">
        <f t="shared" si="8"/>
        <v>0.75</v>
      </c>
      <c r="AA74" s="32">
        <f>E74+U74+Z74</f>
        <v>40.872</v>
      </c>
    </row>
    <row r="75" spans="1:27" ht="54">
      <c r="A75" s="6">
        <v>73</v>
      </c>
      <c r="B75" s="8">
        <v>2023200728</v>
      </c>
      <c r="C75" s="8" t="s">
        <v>233</v>
      </c>
      <c r="D75" s="8">
        <v>90.77</v>
      </c>
      <c r="E75" s="8">
        <f t="shared" si="7"/>
        <v>40.846499999999999</v>
      </c>
      <c r="F75" s="8"/>
      <c r="G75" s="8"/>
      <c r="H75" s="8"/>
      <c r="I75" s="8"/>
      <c r="J75" s="8"/>
      <c r="K75" s="8"/>
      <c r="L75" s="8"/>
      <c r="M75" s="8"/>
      <c r="N75" s="8"/>
      <c r="O75" s="8"/>
      <c r="P75" s="8"/>
      <c r="Q75" s="8"/>
      <c r="R75" s="16"/>
      <c r="S75" s="8"/>
      <c r="T75" s="8"/>
      <c r="U75" s="8"/>
      <c r="V75" s="16" t="s">
        <v>195</v>
      </c>
      <c r="W75" s="8"/>
      <c r="X75" s="16"/>
      <c r="Y75" s="8">
        <v>1</v>
      </c>
      <c r="Z75" s="8">
        <f t="shared" si="8"/>
        <v>0.1</v>
      </c>
      <c r="AA75" s="14">
        <f>Z75+U75+E75</f>
        <v>40.9465</v>
      </c>
    </row>
    <row r="76" spans="1:27" ht="94.5">
      <c r="A76" s="6">
        <v>74</v>
      </c>
      <c r="B76" s="19" t="s">
        <v>234</v>
      </c>
      <c r="C76" s="8" t="s">
        <v>235</v>
      </c>
      <c r="D76" s="8">
        <v>84.95</v>
      </c>
      <c r="E76" s="8">
        <v>38.229999999999997</v>
      </c>
      <c r="F76" s="15" t="s">
        <v>236</v>
      </c>
      <c r="G76" s="15">
        <v>15</v>
      </c>
      <c r="H76" s="15"/>
      <c r="I76" s="15"/>
      <c r="J76" s="15"/>
      <c r="K76" s="15"/>
      <c r="L76" s="15"/>
      <c r="M76" s="15"/>
      <c r="N76" s="15"/>
      <c r="O76" s="15"/>
      <c r="P76" s="15"/>
      <c r="Q76" s="15"/>
      <c r="R76" s="15" t="s">
        <v>237</v>
      </c>
      <c r="S76" s="16">
        <v>30</v>
      </c>
      <c r="T76" s="16">
        <v>30</v>
      </c>
      <c r="U76" s="8">
        <f>T76*0.45</f>
        <v>13.5</v>
      </c>
      <c r="V76" s="15"/>
      <c r="W76" s="15"/>
      <c r="X76" s="15"/>
      <c r="Y76" s="8"/>
      <c r="Z76" s="8"/>
      <c r="AA76" s="14">
        <f>Z76+U76+E76</f>
        <v>51.73</v>
      </c>
    </row>
    <row r="77" spans="1:27" ht="54">
      <c r="A77" s="6">
        <v>75</v>
      </c>
      <c r="B77" s="8">
        <v>2023200730</v>
      </c>
      <c r="C77" s="8" t="s">
        <v>238</v>
      </c>
      <c r="D77" s="8">
        <v>87.56</v>
      </c>
      <c r="E77" s="8">
        <f t="shared" ref="E77:E92" si="9">D77*0.45</f>
        <v>39.402000000000001</v>
      </c>
      <c r="F77" s="8"/>
      <c r="G77" s="8"/>
      <c r="H77" s="8"/>
      <c r="I77" s="8"/>
      <c r="J77" s="8"/>
      <c r="K77" s="8"/>
      <c r="L77" s="8"/>
      <c r="M77" s="8"/>
      <c r="N77" s="8"/>
      <c r="O77" s="8"/>
      <c r="P77" s="8"/>
      <c r="Q77" s="8"/>
      <c r="R77" s="16" t="s">
        <v>239</v>
      </c>
      <c r="S77" s="8">
        <v>10</v>
      </c>
      <c r="T77" s="8">
        <v>10</v>
      </c>
      <c r="U77" s="8">
        <f>T77*0.45</f>
        <v>4.5</v>
      </c>
      <c r="V77" s="16"/>
      <c r="W77" s="8"/>
      <c r="X77" s="16"/>
      <c r="Y77" s="8"/>
      <c r="Z77" s="8"/>
      <c r="AA77" s="14">
        <f>Z77+U77+E77</f>
        <v>43.902000000000001</v>
      </c>
    </row>
    <row r="78" spans="1:27" ht="121.5">
      <c r="A78" s="6">
        <v>76</v>
      </c>
      <c r="B78" s="8">
        <v>2023200731</v>
      </c>
      <c r="C78" s="8" t="s">
        <v>240</v>
      </c>
      <c r="D78" s="8">
        <v>86.71</v>
      </c>
      <c r="E78" s="8">
        <f t="shared" si="9"/>
        <v>39.019500000000001</v>
      </c>
      <c r="F78" s="8"/>
      <c r="G78" s="8"/>
      <c r="H78" s="8"/>
      <c r="I78" s="8"/>
      <c r="J78" s="8"/>
      <c r="K78" s="8"/>
      <c r="L78" s="8"/>
      <c r="M78" s="8"/>
      <c r="N78" s="8"/>
      <c r="O78" s="8"/>
      <c r="P78" s="8"/>
      <c r="Q78" s="8"/>
      <c r="R78" s="16"/>
      <c r="S78" s="8"/>
      <c r="T78" s="8"/>
      <c r="U78" s="8"/>
      <c r="V78" s="16" t="s">
        <v>241</v>
      </c>
      <c r="W78" s="8"/>
      <c r="X78" s="16" t="s">
        <v>242</v>
      </c>
      <c r="Y78" s="8">
        <v>6.5</v>
      </c>
      <c r="Z78" s="9">
        <f>Y78*0.1</f>
        <v>0.65</v>
      </c>
      <c r="AA78" s="32">
        <f>E78+U78+Z78</f>
        <v>39.669499999999999</v>
      </c>
    </row>
    <row r="79" spans="1:27" ht="283.5">
      <c r="A79" s="6">
        <v>77</v>
      </c>
      <c r="B79" s="8" t="s">
        <v>243</v>
      </c>
      <c r="C79" s="8" t="s">
        <v>244</v>
      </c>
      <c r="D79" s="8">
        <v>86.76</v>
      </c>
      <c r="E79" s="8">
        <f t="shared" si="9"/>
        <v>39.042000000000002</v>
      </c>
      <c r="F79" s="8"/>
      <c r="G79" s="8"/>
      <c r="H79" s="8"/>
      <c r="I79" s="8"/>
      <c r="J79" s="8"/>
      <c r="K79" s="8"/>
      <c r="L79" s="8"/>
      <c r="M79" s="8"/>
      <c r="N79" s="8"/>
      <c r="O79" s="8"/>
      <c r="P79" s="8"/>
      <c r="Q79" s="8"/>
      <c r="R79" s="16" t="s">
        <v>245</v>
      </c>
      <c r="S79" s="8">
        <v>5</v>
      </c>
      <c r="T79" s="8">
        <v>5</v>
      </c>
      <c r="U79" s="8">
        <f t="shared" ref="U79:U92" si="10">T79*0.45</f>
        <v>2.25</v>
      </c>
      <c r="V79" s="16" t="s">
        <v>246</v>
      </c>
      <c r="W79" s="8"/>
      <c r="X79" s="16" t="s">
        <v>247</v>
      </c>
      <c r="Y79" s="8">
        <v>10</v>
      </c>
      <c r="Z79" s="9">
        <f>Y79*0.1</f>
        <v>1</v>
      </c>
      <c r="AA79" s="32">
        <f>E79+U79+Z79</f>
        <v>42.292000000000002</v>
      </c>
    </row>
    <row r="80" spans="1:27" ht="202.5">
      <c r="A80" s="6">
        <v>78</v>
      </c>
      <c r="B80" s="8">
        <v>2023200733</v>
      </c>
      <c r="C80" s="8" t="s">
        <v>248</v>
      </c>
      <c r="D80" s="8">
        <v>88.02</v>
      </c>
      <c r="E80" s="8">
        <f t="shared" si="9"/>
        <v>39.609000000000002</v>
      </c>
      <c r="F80" s="8"/>
      <c r="G80" s="8"/>
      <c r="H80" s="8"/>
      <c r="I80" s="8"/>
      <c r="J80" s="8"/>
      <c r="K80" s="8"/>
      <c r="L80" s="8"/>
      <c r="M80" s="8"/>
      <c r="N80" s="8"/>
      <c r="O80" s="8"/>
      <c r="P80" s="8"/>
      <c r="Q80" s="8"/>
      <c r="R80" s="16" t="s">
        <v>249</v>
      </c>
      <c r="S80" s="8">
        <v>5</v>
      </c>
      <c r="T80" s="8">
        <v>5</v>
      </c>
      <c r="U80" s="8">
        <f t="shared" si="10"/>
        <v>2.25</v>
      </c>
      <c r="V80" s="16" t="s">
        <v>250</v>
      </c>
      <c r="W80" s="8"/>
      <c r="X80" s="16" t="s">
        <v>251</v>
      </c>
      <c r="Y80" s="8">
        <v>10</v>
      </c>
      <c r="Z80" s="9">
        <f>Y80*0.1</f>
        <v>1</v>
      </c>
      <c r="AA80" s="32">
        <f>E80+U80+Z80</f>
        <v>42.859000000000002</v>
      </c>
    </row>
    <row r="81" spans="1:28" ht="202.5">
      <c r="A81" s="6">
        <v>79</v>
      </c>
      <c r="B81" s="8">
        <v>2023200734</v>
      </c>
      <c r="C81" s="8" t="s">
        <v>252</v>
      </c>
      <c r="D81" s="8">
        <v>86.62</v>
      </c>
      <c r="E81" s="8">
        <f t="shared" si="9"/>
        <v>38.979000000000006</v>
      </c>
      <c r="F81" s="8"/>
      <c r="G81" s="8"/>
      <c r="H81" s="8"/>
      <c r="I81" s="8"/>
      <c r="J81" s="8"/>
      <c r="K81" s="8"/>
      <c r="L81" s="8"/>
      <c r="M81" s="8"/>
      <c r="N81" s="16" t="s">
        <v>253</v>
      </c>
      <c r="O81" s="8">
        <v>50</v>
      </c>
      <c r="P81" s="8"/>
      <c r="Q81" s="8"/>
      <c r="R81" s="16" t="s">
        <v>254</v>
      </c>
      <c r="S81" s="8">
        <v>5</v>
      </c>
      <c r="T81" s="8">
        <v>55</v>
      </c>
      <c r="U81" s="8">
        <f t="shared" si="10"/>
        <v>24.75</v>
      </c>
      <c r="V81" s="16"/>
      <c r="W81" s="8"/>
      <c r="X81" s="16"/>
      <c r="Y81" s="8"/>
      <c r="Z81" s="8"/>
      <c r="AA81" s="14">
        <f>E81+U81</f>
        <v>63.729000000000006</v>
      </c>
    </row>
    <row r="82" spans="1:28" ht="148.5">
      <c r="A82" s="6">
        <v>80</v>
      </c>
      <c r="B82" s="8">
        <v>2023200735</v>
      </c>
      <c r="C82" s="8" t="s">
        <v>255</v>
      </c>
      <c r="D82" s="8">
        <v>85.91</v>
      </c>
      <c r="E82" s="8">
        <f t="shared" si="9"/>
        <v>38.659500000000001</v>
      </c>
      <c r="F82" s="16" t="s">
        <v>256</v>
      </c>
      <c r="G82" s="8">
        <v>52.5</v>
      </c>
      <c r="H82" s="8"/>
      <c r="I82" s="8"/>
      <c r="J82" s="8"/>
      <c r="K82" s="8"/>
      <c r="L82" s="8"/>
      <c r="M82" s="8"/>
      <c r="N82" s="16" t="s">
        <v>257</v>
      </c>
      <c r="O82" s="8">
        <v>3.5</v>
      </c>
      <c r="P82" s="8"/>
      <c r="Q82" s="8"/>
      <c r="R82" s="16" t="s">
        <v>258</v>
      </c>
      <c r="S82" s="8">
        <v>12</v>
      </c>
      <c r="T82" s="8">
        <f>G82+O82+S82</f>
        <v>68</v>
      </c>
      <c r="U82" s="8">
        <f t="shared" si="10"/>
        <v>30.6</v>
      </c>
      <c r="V82" s="16"/>
      <c r="W82" s="16" t="s">
        <v>259</v>
      </c>
      <c r="X82" s="16" t="s">
        <v>260</v>
      </c>
      <c r="Y82" s="8">
        <v>10</v>
      </c>
      <c r="Z82" s="9">
        <f t="shared" ref="Z82:Z91" si="11">Y82*0.1</f>
        <v>1</v>
      </c>
      <c r="AA82" s="32">
        <f t="shared" ref="AA82:AA88" si="12">E82+U82+Z82</f>
        <v>70.259500000000003</v>
      </c>
    </row>
    <row r="83" spans="1:28" ht="121.5">
      <c r="A83" s="6">
        <v>81</v>
      </c>
      <c r="B83" s="8">
        <v>2023200736</v>
      </c>
      <c r="C83" s="8" t="s">
        <v>261</v>
      </c>
      <c r="D83" s="8">
        <v>88.89</v>
      </c>
      <c r="E83" s="8">
        <f t="shared" si="9"/>
        <v>40.000500000000002</v>
      </c>
      <c r="F83" s="8"/>
      <c r="G83" s="8"/>
      <c r="H83" s="8"/>
      <c r="I83" s="8"/>
      <c r="J83" s="8"/>
      <c r="K83" s="8"/>
      <c r="L83" s="8"/>
      <c r="M83" s="8"/>
      <c r="N83" s="8"/>
      <c r="O83" s="8"/>
      <c r="P83" s="16" t="s">
        <v>262</v>
      </c>
      <c r="Q83" s="8">
        <v>3</v>
      </c>
      <c r="R83" s="16" t="s">
        <v>263</v>
      </c>
      <c r="S83" s="8">
        <v>15</v>
      </c>
      <c r="T83" s="9">
        <f>G83+O83+Q83+S83</f>
        <v>18</v>
      </c>
      <c r="U83" s="8">
        <f t="shared" si="10"/>
        <v>8.1</v>
      </c>
      <c r="V83" s="16" t="s">
        <v>264</v>
      </c>
      <c r="W83" s="8"/>
      <c r="X83" s="16" t="s">
        <v>265</v>
      </c>
      <c r="Y83" s="8">
        <v>9</v>
      </c>
      <c r="Z83" s="9">
        <f t="shared" si="11"/>
        <v>0.9</v>
      </c>
      <c r="AA83" s="32">
        <f t="shared" si="12"/>
        <v>49.000500000000002</v>
      </c>
    </row>
    <row r="84" spans="1:28" ht="162">
      <c r="A84" s="6">
        <v>82</v>
      </c>
      <c r="B84" s="8">
        <v>2023200737</v>
      </c>
      <c r="C84" s="8" t="s">
        <v>266</v>
      </c>
      <c r="D84" s="8">
        <v>87.38</v>
      </c>
      <c r="E84" s="8">
        <f t="shared" si="9"/>
        <v>39.320999999999998</v>
      </c>
      <c r="F84" s="16"/>
      <c r="G84" s="8"/>
      <c r="H84" s="8"/>
      <c r="I84" s="8"/>
      <c r="J84" s="16"/>
      <c r="K84" s="8"/>
      <c r="L84" s="16" t="s">
        <v>267</v>
      </c>
      <c r="M84" s="8">
        <v>5</v>
      </c>
      <c r="N84" s="8"/>
      <c r="O84" s="8"/>
      <c r="P84" s="16" t="s">
        <v>268</v>
      </c>
      <c r="Q84" s="8">
        <v>10</v>
      </c>
      <c r="R84" s="16"/>
      <c r="S84" s="8"/>
      <c r="T84" s="9">
        <v>15</v>
      </c>
      <c r="U84" s="8">
        <f t="shared" si="10"/>
        <v>6.75</v>
      </c>
      <c r="V84" s="16"/>
      <c r="W84" s="16" t="s">
        <v>269</v>
      </c>
      <c r="X84" s="16" t="s">
        <v>270</v>
      </c>
      <c r="Y84" s="8">
        <v>10</v>
      </c>
      <c r="Z84" s="9">
        <f t="shared" si="11"/>
        <v>1</v>
      </c>
      <c r="AA84" s="32">
        <f t="shared" si="12"/>
        <v>47.070999999999998</v>
      </c>
    </row>
    <row r="85" spans="1:28" ht="270">
      <c r="A85" s="6">
        <v>83</v>
      </c>
      <c r="B85" s="8">
        <v>2023200738</v>
      </c>
      <c r="C85" s="8" t="s">
        <v>271</v>
      </c>
      <c r="D85" s="8">
        <v>86.74</v>
      </c>
      <c r="E85" s="8">
        <f t="shared" si="9"/>
        <v>39.033000000000001</v>
      </c>
      <c r="F85" s="16" t="s">
        <v>272</v>
      </c>
      <c r="G85" s="8">
        <v>10.5</v>
      </c>
      <c r="H85" s="8"/>
      <c r="I85" s="8"/>
      <c r="J85" s="8"/>
      <c r="K85" s="8"/>
      <c r="L85" s="8"/>
      <c r="M85" s="8"/>
      <c r="N85" s="8"/>
      <c r="O85" s="16"/>
      <c r="P85" s="16" t="s">
        <v>273</v>
      </c>
      <c r="Q85" s="8">
        <v>3</v>
      </c>
      <c r="R85" s="16" t="s">
        <v>274</v>
      </c>
      <c r="S85" s="8">
        <v>15</v>
      </c>
      <c r="T85" s="9">
        <f>G85+O85+Q85+S85</f>
        <v>28.5</v>
      </c>
      <c r="U85" s="8">
        <f t="shared" si="10"/>
        <v>12.825000000000001</v>
      </c>
      <c r="V85" s="16" t="s">
        <v>275</v>
      </c>
      <c r="W85" s="8"/>
      <c r="X85" s="16" t="s">
        <v>276</v>
      </c>
      <c r="Y85" s="8">
        <v>5</v>
      </c>
      <c r="Z85" s="9">
        <f t="shared" si="11"/>
        <v>0.5</v>
      </c>
      <c r="AA85" s="32">
        <f t="shared" si="12"/>
        <v>52.358000000000004</v>
      </c>
    </row>
    <row r="86" spans="1:28" ht="148.5">
      <c r="A86" s="6">
        <v>84</v>
      </c>
      <c r="B86" s="8">
        <v>2023200739</v>
      </c>
      <c r="C86" s="8" t="s">
        <v>277</v>
      </c>
      <c r="D86" s="8">
        <v>89.09</v>
      </c>
      <c r="E86" s="8">
        <f t="shared" si="9"/>
        <v>40.090500000000006</v>
      </c>
      <c r="F86" s="8"/>
      <c r="G86" s="8"/>
      <c r="H86" s="8"/>
      <c r="I86" s="8"/>
      <c r="J86" s="8"/>
      <c r="K86" s="8"/>
      <c r="L86" s="8"/>
      <c r="M86" s="8"/>
      <c r="N86" s="8"/>
      <c r="O86" s="8"/>
      <c r="P86" s="16" t="s">
        <v>278</v>
      </c>
      <c r="Q86" s="8">
        <v>0</v>
      </c>
      <c r="R86" s="16" t="s">
        <v>279</v>
      </c>
      <c r="S86" s="8">
        <v>5</v>
      </c>
      <c r="T86" s="9">
        <f>G86+O86+Q86+S86</f>
        <v>5</v>
      </c>
      <c r="U86" s="8">
        <f t="shared" si="10"/>
        <v>2.25</v>
      </c>
      <c r="V86" s="16" t="s">
        <v>280</v>
      </c>
      <c r="W86" s="8"/>
      <c r="X86" s="16" t="s">
        <v>281</v>
      </c>
      <c r="Y86" s="8">
        <v>10</v>
      </c>
      <c r="Z86" s="9">
        <f t="shared" si="11"/>
        <v>1</v>
      </c>
      <c r="AA86" s="32">
        <f t="shared" si="12"/>
        <v>43.340500000000006</v>
      </c>
    </row>
    <row r="87" spans="1:28" ht="121.5">
      <c r="A87" s="6">
        <v>85</v>
      </c>
      <c r="B87" s="8">
        <v>2023200740</v>
      </c>
      <c r="C87" s="8" t="s">
        <v>282</v>
      </c>
      <c r="D87" s="8">
        <v>82.88</v>
      </c>
      <c r="E87" s="8">
        <f t="shared" si="9"/>
        <v>37.295999999999999</v>
      </c>
      <c r="F87" s="16" t="s">
        <v>283</v>
      </c>
      <c r="G87" s="8">
        <v>105</v>
      </c>
      <c r="H87" s="8"/>
      <c r="I87" s="8"/>
      <c r="J87" s="8"/>
      <c r="K87" s="8"/>
      <c r="L87" s="8"/>
      <c r="M87" s="8"/>
      <c r="N87" s="8"/>
      <c r="O87" s="8"/>
      <c r="P87" s="8"/>
      <c r="Q87" s="8"/>
      <c r="R87" s="16" t="s">
        <v>284</v>
      </c>
      <c r="S87" s="8">
        <v>15</v>
      </c>
      <c r="T87" s="8">
        <v>120</v>
      </c>
      <c r="U87" s="8">
        <f t="shared" si="10"/>
        <v>54</v>
      </c>
      <c r="V87" s="16"/>
      <c r="W87" s="16" t="s">
        <v>285</v>
      </c>
      <c r="X87" s="16" t="s">
        <v>286</v>
      </c>
      <c r="Y87" s="8">
        <v>10</v>
      </c>
      <c r="Z87" s="9">
        <f t="shared" si="11"/>
        <v>1</v>
      </c>
      <c r="AA87" s="32">
        <f t="shared" si="12"/>
        <v>92.295999999999992</v>
      </c>
    </row>
    <row r="88" spans="1:28" ht="54">
      <c r="A88" s="6">
        <v>86</v>
      </c>
      <c r="B88" s="8">
        <v>2023200741</v>
      </c>
      <c r="C88" s="8" t="s">
        <v>287</v>
      </c>
      <c r="D88" s="8">
        <v>80.53</v>
      </c>
      <c r="E88" s="8">
        <f t="shared" si="9"/>
        <v>36.238500000000002</v>
      </c>
      <c r="F88" s="8"/>
      <c r="G88" s="8"/>
      <c r="H88" s="8"/>
      <c r="I88" s="8"/>
      <c r="J88" s="8"/>
      <c r="K88" s="8"/>
      <c r="L88" s="8"/>
      <c r="M88" s="8"/>
      <c r="N88" s="8"/>
      <c r="O88" s="8"/>
      <c r="P88" s="8"/>
      <c r="Q88" s="8"/>
      <c r="R88" s="16" t="s">
        <v>288</v>
      </c>
      <c r="S88" s="8">
        <v>10</v>
      </c>
      <c r="T88" s="8">
        <v>10</v>
      </c>
      <c r="U88" s="8">
        <f t="shared" si="10"/>
        <v>4.5</v>
      </c>
      <c r="V88" s="16"/>
      <c r="W88" s="8"/>
      <c r="X88" s="16" t="s">
        <v>289</v>
      </c>
      <c r="Y88" s="8">
        <v>2</v>
      </c>
      <c r="Z88" s="9">
        <f t="shared" si="11"/>
        <v>0.2</v>
      </c>
      <c r="AA88" s="32">
        <f t="shared" si="12"/>
        <v>40.938500000000005</v>
      </c>
    </row>
    <row r="89" spans="1:28" ht="67.5">
      <c r="A89" s="6">
        <v>87</v>
      </c>
      <c r="B89" s="8" t="s">
        <v>290</v>
      </c>
      <c r="C89" s="8" t="s">
        <v>291</v>
      </c>
      <c r="D89" s="8">
        <v>82.42</v>
      </c>
      <c r="E89" s="8">
        <f t="shared" si="9"/>
        <v>37.088999999999999</v>
      </c>
      <c r="F89" s="8"/>
      <c r="G89" s="8"/>
      <c r="H89" s="8"/>
      <c r="I89" s="8"/>
      <c r="J89" s="8"/>
      <c r="K89" s="8"/>
      <c r="L89" s="8"/>
      <c r="M89" s="8"/>
      <c r="N89" s="8"/>
      <c r="O89" s="8"/>
      <c r="P89" s="8"/>
      <c r="Q89" s="8"/>
      <c r="R89" s="16" t="s">
        <v>292</v>
      </c>
      <c r="S89" s="8">
        <v>5</v>
      </c>
      <c r="T89" s="8">
        <v>5</v>
      </c>
      <c r="U89" s="8">
        <f t="shared" si="10"/>
        <v>2.25</v>
      </c>
      <c r="V89" s="16" t="s">
        <v>293</v>
      </c>
      <c r="W89" s="8"/>
      <c r="X89" s="16"/>
      <c r="Y89" s="8">
        <v>3</v>
      </c>
      <c r="Z89" s="8">
        <f t="shared" si="11"/>
        <v>0.30000000000000004</v>
      </c>
      <c r="AA89" s="14">
        <f>Z89+U89+E89</f>
        <v>39.638999999999996</v>
      </c>
    </row>
    <row r="90" spans="1:28" ht="67.5">
      <c r="A90" s="6">
        <v>88</v>
      </c>
      <c r="B90" s="8">
        <v>2023200743</v>
      </c>
      <c r="C90" s="8" t="s">
        <v>294</v>
      </c>
      <c r="D90" s="8">
        <v>87.68</v>
      </c>
      <c r="E90" s="8">
        <f t="shared" si="9"/>
        <v>39.456000000000003</v>
      </c>
      <c r="F90" s="8"/>
      <c r="G90" s="8"/>
      <c r="H90" s="8"/>
      <c r="I90" s="8"/>
      <c r="J90" s="8"/>
      <c r="K90" s="8"/>
      <c r="L90" s="8"/>
      <c r="M90" s="8"/>
      <c r="N90" s="8"/>
      <c r="O90" s="8"/>
      <c r="P90" s="8"/>
      <c r="Q90" s="8"/>
      <c r="R90" s="16" t="s">
        <v>295</v>
      </c>
      <c r="S90" s="8">
        <v>5</v>
      </c>
      <c r="T90" s="8">
        <v>5</v>
      </c>
      <c r="U90" s="8">
        <f t="shared" si="10"/>
        <v>2.25</v>
      </c>
      <c r="V90" s="16" t="s">
        <v>71</v>
      </c>
      <c r="W90" s="16" t="s">
        <v>296</v>
      </c>
      <c r="X90" s="16" t="s">
        <v>297</v>
      </c>
      <c r="Y90" s="8">
        <v>7</v>
      </c>
      <c r="Z90" s="9">
        <f t="shared" si="11"/>
        <v>0.70000000000000007</v>
      </c>
      <c r="AA90" s="32">
        <f>E90+U90+Z90</f>
        <v>42.406000000000006</v>
      </c>
    </row>
    <row r="91" spans="1:28" ht="135">
      <c r="A91" s="6">
        <v>89</v>
      </c>
      <c r="B91" s="8">
        <v>2023200744</v>
      </c>
      <c r="C91" s="8" t="s">
        <v>298</v>
      </c>
      <c r="D91" s="8">
        <v>89.02</v>
      </c>
      <c r="E91" s="8">
        <f t="shared" si="9"/>
        <v>40.058999999999997</v>
      </c>
      <c r="F91" s="8"/>
      <c r="G91" s="8"/>
      <c r="H91" s="8"/>
      <c r="I91" s="8"/>
      <c r="J91" s="8"/>
      <c r="K91" s="8"/>
      <c r="L91" s="8"/>
      <c r="M91" s="8"/>
      <c r="N91" s="8"/>
      <c r="O91" s="8"/>
      <c r="P91" s="8"/>
      <c r="Q91" s="8"/>
      <c r="R91" s="16" t="s">
        <v>299</v>
      </c>
      <c r="S91" s="8">
        <v>15</v>
      </c>
      <c r="T91" s="8">
        <v>15</v>
      </c>
      <c r="U91" s="8">
        <f t="shared" si="10"/>
        <v>6.75</v>
      </c>
      <c r="V91" s="16"/>
      <c r="W91" s="8"/>
      <c r="X91" s="16" t="s">
        <v>300</v>
      </c>
      <c r="Y91" s="8">
        <v>10</v>
      </c>
      <c r="Z91" s="9">
        <f t="shared" si="11"/>
        <v>1</v>
      </c>
      <c r="AA91" s="32">
        <f>E91+U91+Z91</f>
        <v>47.808999999999997</v>
      </c>
      <c r="AB91" s="35" t="s">
        <v>301</v>
      </c>
    </row>
    <row r="92" spans="1:28" ht="67.5">
      <c r="A92" s="6">
        <v>90</v>
      </c>
      <c r="B92" s="8">
        <v>2023200745</v>
      </c>
      <c r="C92" s="8" t="s">
        <v>302</v>
      </c>
      <c r="D92" s="8">
        <v>86.49</v>
      </c>
      <c r="E92" s="8">
        <f t="shared" si="9"/>
        <v>38.920499999999997</v>
      </c>
      <c r="F92" s="8"/>
      <c r="G92" s="8"/>
      <c r="H92" s="8"/>
      <c r="I92" s="8"/>
      <c r="J92" s="8"/>
      <c r="K92" s="8"/>
      <c r="L92" s="8"/>
      <c r="M92" s="8"/>
      <c r="N92" s="8"/>
      <c r="O92" s="8"/>
      <c r="P92" s="16" t="s">
        <v>303</v>
      </c>
      <c r="Q92" s="8">
        <v>3</v>
      </c>
      <c r="R92" s="16" t="s">
        <v>304</v>
      </c>
      <c r="S92" s="8">
        <v>5</v>
      </c>
      <c r="T92" s="9">
        <f>G92+O92+Q92+S92</f>
        <v>8</v>
      </c>
      <c r="U92" s="8">
        <f t="shared" si="10"/>
        <v>3.6</v>
      </c>
      <c r="V92" s="16"/>
      <c r="W92" s="8"/>
      <c r="X92" s="16"/>
      <c r="Y92" s="8"/>
      <c r="Z92" s="8"/>
      <c r="AA92" s="14">
        <f>Z92+U92+E92</f>
        <v>42.520499999999998</v>
      </c>
    </row>
    <row r="93" spans="1:28" ht="243">
      <c r="A93" s="6">
        <v>91</v>
      </c>
      <c r="B93" s="16">
        <v>2023211255</v>
      </c>
      <c r="C93" s="16" t="s">
        <v>305</v>
      </c>
      <c r="D93" s="17">
        <v>86.53</v>
      </c>
      <c r="E93" s="17">
        <v>38.94</v>
      </c>
      <c r="F93" s="16" t="s">
        <v>306</v>
      </c>
      <c r="G93" s="17">
        <v>8.25</v>
      </c>
      <c r="H93" s="16"/>
      <c r="I93" s="17"/>
      <c r="J93" s="16"/>
      <c r="K93" s="17"/>
      <c r="L93" s="16"/>
      <c r="M93" s="17"/>
      <c r="N93" s="16"/>
      <c r="O93" s="17"/>
      <c r="P93" s="16"/>
      <c r="Q93" s="17"/>
      <c r="R93" s="16" t="s">
        <v>307</v>
      </c>
      <c r="S93" s="17">
        <v>5</v>
      </c>
      <c r="T93" s="17">
        <v>13.25</v>
      </c>
      <c r="U93" s="17">
        <v>5.96</v>
      </c>
      <c r="V93" s="16"/>
      <c r="W93" s="16" t="s">
        <v>308</v>
      </c>
      <c r="X93" s="16" t="s">
        <v>309</v>
      </c>
      <c r="Y93" s="17">
        <v>10</v>
      </c>
      <c r="Z93" s="9">
        <f>Y93*0.1</f>
        <v>1</v>
      </c>
      <c r="AA93" s="32">
        <f>E93+U93+Z93</f>
        <v>45.9</v>
      </c>
    </row>
    <row r="94" spans="1:28">
      <c r="A94" s="6">
        <v>92</v>
      </c>
      <c r="B94" s="16">
        <v>2023211256</v>
      </c>
      <c r="C94" s="16" t="s">
        <v>310</v>
      </c>
      <c r="D94" s="17">
        <v>85.81</v>
      </c>
      <c r="E94" s="17">
        <v>38.61</v>
      </c>
      <c r="F94" s="16"/>
      <c r="G94" s="17"/>
      <c r="H94" s="16"/>
      <c r="I94" s="17"/>
      <c r="J94" s="16"/>
      <c r="K94" s="17"/>
      <c r="L94" s="16"/>
      <c r="M94" s="17"/>
      <c r="N94" s="16"/>
      <c r="O94" s="17"/>
      <c r="P94" s="16"/>
      <c r="Q94" s="17"/>
      <c r="R94" s="16"/>
      <c r="S94" s="17"/>
      <c r="T94" s="17"/>
      <c r="U94" s="17"/>
      <c r="V94" s="16"/>
      <c r="W94" s="16"/>
      <c r="X94" s="16"/>
      <c r="Y94" s="17"/>
      <c r="Z94" s="17"/>
      <c r="AA94" s="17">
        <v>38.61</v>
      </c>
    </row>
    <row r="95" spans="1:28">
      <c r="A95" s="6">
        <v>93</v>
      </c>
      <c r="B95" s="16">
        <v>2023211257</v>
      </c>
      <c r="C95" s="16" t="s">
        <v>311</v>
      </c>
      <c r="D95" s="17">
        <v>87.52</v>
      </c>
      <c r="E95" s="17">
        <v>39.380000000000003</v>
      </c>
      <c r="F95" s="16"/>
      <c r="G95" s="17"/>
      <c r="H95" s="16"/>
      <c r="I95" s="17"/>
      <c r="J95" s="16"/>
      <c r="K95" s="17"/>
      <c r="L95" s="16"/>
      <c r="M95" s="17"/>
      <c r="N95" s="16"/>
      <c r="O95" s="17"/>
      <c r="P95" s="16"/>
      <c r="Q95" s="17"/>
      <c r="R95" s="16"/>
      <c r="S95" s="17"/>
      <c r="T95" s="17"/>
      <c r="U95" s="17"/>
      <c r="V95" s="16"/>
      <c r="W95" s="16"/>
      <c r="X95" s="16"/>
      <c r="Y95" s="17"/>
      <c r="Z95" s="17"/>
      <c r="AA95" s="17">
        <v>39.384</v>
      </c>
    </row>
    <row r="96" spans="1:28" ht="54">
      <c r="A96" s="6">
        <v>94</v>
      </c>
      <c r="B96" s="16">
        <v>2023211258</v>
      </c>
      <c r="C96" s="16" t="s">
        <v>312</v>
      </c>
      <c r="D96" s="17">
        <v>85.49</v>
      </c>
      <c r="E96" s="17">
        <v>38.47</v>
      </c>
      <c r="F96" s="16"/>
      <c r="G96" s="34"/>
      <c r="H96" s="15"/>
      <c r="I96" s="34"/>
      <c r="J96" s="15"/>
      <c r="K96" s="34"/>
      <c r="L96" s="15"/>
      <c r="M96" s="34"/>
      <c r="N96" s="15"/>
      <c r="O96" s="34"/>
      <c r="P96" s="15"/>
      <c r="Q96" s="34"/>
      <c r="R96" s="15"/>
      <c r="S96" s="34"/>
      <c r="T96" s="34"/>
      <c r="U96" s="17"/>
      <c r="V96" s="15" t="s">
        <v>313</v>
      </c>
      <c r="W96" s="15"/>
      <c r="X96" s="16"/>
      <c r="Y96" s="17">
        <v>1</v>
      </c>
      <c r="Z96" s="17">
        <v>0.1</v>
      </c>
      <c r="AA96" s="17">
        <v>38.57</v>
      </c>
    </row>
    <row r="97" spans="1:27" ht="94.5">
      <c r="A97" s="6">
        <v>95</v>
      </c>
      <c r="B97" s="16">
        <v>2023211259</v>
      </c>
      <c r="C97" s="16" t="s">
        <v>314</v>
      </c>
      <c r="D97" s="17">
        <v>84.9</v>
      </c>
      <c r="E97" s="17">
        <v>38.204999999999998</v>
      </c>
      <c r="F97" s="16"/>
      <c r="G97" s="17"/>
      <c r="H97" s="16"/>
      <c r="I97" s="17"/>
      <c r="J97" s="16"/>
      <c r="K97" s="17"/>
      <c r="L97" s="16"/>
      <c r="M97" s="17"/>
      <c r="N97" s="16" t="s">
        <v>315</v>
      </c>
      <c r="O97" s="17"/>
      <c r="P97" s="16"/>
      <c r="Q97" s="17"/>
      <c r="R97" s="16"/>
      <c r="S97" s="17"/>
      <c r="T97" s="17">
        <v>3.5</v>
      </c>
      <c r="U97" s="17">
        <v>1.575</v>
      </c>
      <c r="V97" s="16" t="s">
        <v>316</v>
      </c>
      <c r="W97" s="16" t="s">
        <v>317</v>
      </c>
      <c r="X97" s="16"/>
      <c r="Y97" s="17">
        <v>3</v>
      </c>
      <c r="Z97" s="17">
        <v>0.3</v>
      </c>
      <c r="AA97" s="17">
        <v>40.08</v>
      </c>
    </row>
    <row r="98" spans="1:27" ht="54">
      <c r="A98" s="6">
        <v>96</v>
      </c>
      <c r="B98" s="16">
        <v>2023211260</v>
      </c>
      <c r="C98" s="16" t="s">
        <v>318</v>
      </c>
      <c r="D98" s="17">
        <v>81.55</v>
      </c>
      <c r="E98" s="17">
        <v>36.700000000000003</v>
      </c>
      <c r="F98" s="16"/>
      <c r="G98" s="17"/>
      <c r="H98" s="16"/>
      <c r="I98" s="17"/>
      <c r="J98" s="16"/>
      <c r="K98" s="17"/>
      <c r="L98" s="16"/>
      <c r="M98" s="17"/>
      <c r="N98" s="16"/>
      <c r="O98" s="17"/>
      <c r="P98" s="16"/>
      <c r="Q98" s="17"/>
      <c r="R98" s="16" t="s">
        <v>319</v>
      </c>
      <c r="S98" s="17">
        <v>5</v>
      </c>
      <c r="T98" s="17">
        <v>5</v>
      </c>
      <c r="U98" s="17">
        <v>2.25</v>
      </c>
      <c r="V98" s="16"/>
      <c r="W98" s="16"/>
      <c r="X98" s="16"/>
      <c r="Y98" s="17"/>
      <c r="Z98" s="17"/>
      <c r="AA98" s="17">
        <v>38.950000000000003</v>
      </c>
    </row>
    <row r="99" spans="1:27" ht="54">
      <c r="A99" s="6">
        <v>97</v>
      </c>
      <c r="B99" s="16">
        <v>2023211261</v>
      </c>
      <c r="C99" s="16" t="s">
        <v>320</v>
      </c>
      <c r="D99" s="17">
        <v>83.07</v>
      </c>
      <c r="E99" s="17">
        <v>37.39</v>
      </c>
      <c r="F99" s="16"/>
      <c r="G99" s="17"/>
      <c r="H99" s="16"/>
      <c r="I99" s="17"/>
      <c r="J99" s="16"/>
      <c r="K99" s="17"/>
      <c r="L99" s="16"/>
      <c r="M99" s="17"/>
      <c r="N99" s="16"/>
      <c r="O99" s="17"/>
      <c r="P99" s="16"/>
      <c r="Q99" s="17"/>
      <c r="R99" s="16" t="s">
        <v>321</v>
      </c>
      <c r="S99" s="17">
        <v>5</v>
      </c>
      <c r="T99" s="17">
        <v>5</v>
      </c>
      <c r="U99" s="17">
        <v>2.25</v>
      </c>
      <c r="V99" s="16" t="s">
        <v>322</v>
      </c>
      <c r="W99" s="16"/>
      <c r="X99" s="16"/>
      <c r="Y99" s="17">
        <v>3</v>
      </c>
      <c r="Z99" s="9">
        <v>0.3</v>
      </c>
      <c r="AA99" s="32">
        <f>E99+U99+Z99</f>
        <v>39.94</v>
      </c>
    </row>
    <row r="100" spans="1:27" ht="81">
      <c r="A100" s="6">
        <v>98</v>
      </c>
      <c r="B100" s="16">
        <v>2023211262</v>
      </c>
      <c r="C100" s="16" t="s">
        <v>323</v>
      </c>
      <c r="D100" s="17">
        <v>87.31</v>
      </c>
      <c r="E100" s="17">
        <v>39.29</v>
      </c>
      <c r="F100" s="16"/>
      <c r="G100" s="17"/>
      <c r="H100" s="16"/>
      <c r="I100" s="17"/>
      <c r="J100" s="16"/>
      <c r="K100" s="17"/>
      <c r="L100" s="16"/>
      <c r="M100" s="17"/>
      <c r="N100" s="16" t="s">
        <v>324</v>
      </c>
      <c r="O100" s="17">
        <v>3.5</v>
      </c>
      <c r="P100" s="16"/>
      <c r="Q100" s="17"/>
      <c r="R100" s="16"/>
      <c r="S100" s="17"/>
      <c r="T100" s="17">
        <v>3.5</v>
      </c>
      <c r="U100" s="17">
        <v>1.58</v>
      </c>
      <c r="V100" s="16"/>
      <c r="W100" s="16"/>
      <c r="X100" s="16"/>
      <c r="Y100" s="17"/>
      <c r="Z100" s="17"/>
      <c r="AA100" s="17">
        <v>40.869999999999997</v>
      </c>
    </row>
    <row r="101" spans="1:27" ht="54">
      <c r="A101" s="6">
        <v>99</v>
      </c>
      <c r="B101" s="16">
        <v>2023211263</v>
      </c>
      <c r="C101" s="16" t="s">
        <v>325</v>
      </c>
      <c r="D101" s="17">
        <v>82.47</v>
      </c>
      <c r="E101" s="17">
        <v>37.111499999999999</v>
      </c>
      <c r="F101" s="16"/>
      <c r="G101" s="17"/>
      <c r="H101" s="16"/>
      <c r="I101" s="17"/>
      <c r="J101" s="16"/>
      <c r="K101" s="17"/>
      <c r="L101" s="16"/>
      <c r="M101" s="17"/>
      <c r="N101" s="16"/>
      <c r="O101" s="17"/>
      <c r="P101" s="16"/>
      <c r="Q101" s="17"/>
      <c r="R101" s="16" t="s">
        <v>326</v>
      </c>
      <c r="S101" s="17">
        <v>15</v>
      </c>
      <c r="T101" s="17">
        <v>15</v>
      </c>
      <c r="U101" s="17">
        <v>6.75</v>
      </c>
      <c r="V101" s="16"/>
      <c r="W101" s="16"/>
      <c r="X101" s="16"/>
      <c r="Y101" s="17"/>
      <c r="Z101" s="17"/>
      <c r="AA101" s="17">
        <v>43.861499999999999</v>
      </c>
    </row>
    <row r="102" spans="1:27" ht="202.5">
      <c r="A102" s="6">
        <v>100</v>
      </c>
      <c r="B102" s="16">
        <v>2023211264</v>
      </c>
      <c r="C102" s="16" t="s">
        <v>327</v>
      </c>
      <c r="D102" s="17">
        <v>87.78</v>
      </c>
      <c r="E102" s="17">
        <v>39.500999999999998</v>
      </c>
      <c r="F102" s="16"/>
      <c r="G102" s="17"/>
      <c r="H102" s="16"/>
      <c r="I102" s="17"/>
      <c r="J102" s="16"/>
      <c r="K102" s="17"/>
      <c r="L102" s="16"/>
      <c r="M102" s="17"/>
      <c r="N102" s="16"/>
      <c r="O102" s="17"/>
      <c r="P102" s="16"/>
      <c r="Q102" s="17"/>
      <c r="R102" s="16" t="s">
        <v>328</v>
      </c>
      <c r="S102" s="17">
        <v>5</v>
      </c>
      <c r="T102" s="17">
        <v>5</v>
      </c>
      <c r="U102" s="17">
        <v>2.25</v>
      </c>
      <c r="V102" s="16"/>
      <c r="W102" s="16"/>
      <c r="X102" s="16" t="s">
        <v>329</v>
      </c>
      <c r="Y102" s="17">
        <v>6</v>
      </c>
      <c r="Z102" s="9">
        <f>Y102*0.1</f>
        <v>0.60000000000000009</v>
      </c>
      <c r="AA102" s="32">
        <f>E102+U102+Z102</f>
        <v>42.350999999999999</v>
      </c>
    </row>
    <row r="103" spans="1:27" ht="81">
      <c r="A103" s="6">
        <v>101</v>
      </c>
      <c r="B103" s="16">
        <v>2023211266</v>
      </c>
      <c r="C103" s="16" t="s">
        <v>330</v>
      </c>
      <c r="D103" s="17">
        <v>87.1</v>
      </c>
      <c r="E103" s="17">
        <v>39.200000000000003</v>
      </c>
      <c r="F103" s="16"/>
      <c r="G103" s="17"/>
      <c r="H103" s="16"/>
      <c r="I103" s="17"/>
      <c r="J103" s="16"/>
      <c r="K103" s="17"/>
      <c r="L103" s="16"/>
      <c r="M103" s="17"/>
      <c r="N103" s="16" t="s">
        <v>331</v>
      </c>
      <c r="O103" s="17">
        <v>3.5</v>
      </c>
      <c r="P103" s="16"/>
      <c r="Q103" s="17"/>
      <c r="R103" s="16" t="s">
        <v>332</v>
      </c>
      <c r="S103" s="17">
        <v>5</v>
      </c>
      <c r="T103" s="17">
        <v>8.5</v>
      </c>
      <c r="U103" s="17">
        <v>3.83</v>
      </c>
      <c r="V103" s="16"/>
      <c r="W103" s="16"/>
      <c r="X103" s="16"/>
      <c r="Y103" s="17"/>
      <c r="Z103" s="17"/>
      <c r="AA103" s="17">
        <v>43.024999999999999</v>
      </c>
    </row>
    <row r="104" spans="1:27" ht="54">
      <c r="A104" s="6">
        <v>102</v>
      </c>
      <c r="B104" s="16">
        <v>2023211267</v>
      </c>
      <c r="C104" s="16" t="s">
        <v>333</v>
      </c>
      <c r="D104" s="17">
        <v>88.27</v>
      </c>
      <c r="E104" s="17">
        <v>39.72</v>
      </c>
      <c r="F104" s="16"/>
      <c r="G104" s="17"/>
      <c r="H104" s="16"/>
      <c r="I104" s="17"/>
      <c r="J104" s="16"/>
      <c r="K104" s="17"/>
      <c r="L104" s="16"/>
      <c r="M104" s="17"/>
      <c r="N104" s="16"/>
      <c r="O104" s="17"/>
      <c r="P104" s="16"/>
      <c r="Q104" s="17"/>
      <c r="R104" s="16" t="s">
        <v>334</v>
      </c>
      <c r="S104" s="17">
        <v>5</v>
      </c>
      <c r="T104" s="17">
        <v>5</v>
      </c>
      <c r="U104" s="17">
        <v>2.25</v>
      </c>
      <c r="V104" s="16"/>
      <c r="W104" s="16"/>
      <c r="X104" s="16"/>
      <c r="Y104" s="17"/>
      <c r="Z104" s="17"/>
      <c r="AA104" s="17">
        <v>41.97</v>
      </c>
    </row>
    <row r="105" spans="1:27" ht="108">
      <c r="A105" s="6">
        <v>103</v>
      </c>
      <c r="B105" s="16">
        <v>2023211268</v>
      </c>
      <c r="C105" s="16" t="s">
        <v>335</v>
      </c>
      <c r="D105" s="17">
        <v>87.21</v>
      </c>
      <c r="E105" s="17">
        <v>39.244500000000002</v>
      </c>
      <c r="F105" s="16"/>
      <c r="G105" s="17"/>
      <c r="H105" s="16"/>
      <c r="I105" s="17"/>
      <c r="J105" s="16"/>
      <c r="K105" s="17"/>
      <c r="L105" s="16"/>
      <c r="M105" s="17"/>
      <c r="N105" s="16" t="s">
        <v>336</v>
      </c>
      <c r="O105" s="17">
        <v>2.25</v>
      </c>
      <c r="P105" s="16"/>
      <c r="Q105" s="17"/>
      <c r="R105" s="16"/>
      <c r="S105" s="17"/>
      <c r="T105" s="17">
        <v>2.25</v>
      </c>
      <c r="U105" s="17">
        <v>1.0125</v>
      </c>
      <c r="V105" s="16" t="s">
        <v>195</v>
      </c>
      <c r="W105" s="16"/>
      <c r="X105" s="16"/>
      <c r="Y105" s="17">
        <v>1</v>
      </c>
      <c r="Z105" s="17">
        <v>0.1</v>
      </c>
      <c r="AA105" s="17">
        <v>40.36</v>
      </c>
    </row>
    <row r="106" spans="1:27" ht="229.5">
      <c r="A106" s="6">
        <v>104</v>
      </c>
      <c r="B106" s="16">
        <v>2023211269</v>
      </c>
      <c r="C106" s="16" t="s">
        <v>337</v>
      </c>
      <c r="D106" s="17">
        <v>86.63</v>
      </c>
      <c r="E106" s="17">
        <v>38.979999999999997</v>
      </c>
      <c r="F106" s="16" t="s">
        <v>338</v>
      </c>
      <c r="G106" s="17"/>
      <c r="H106" s="16"/>
      <c r="I106" s="17"/>
      <c r="J106" s="16"/>
      <c r="K106" s="17"/>
      <c r="L106" s="16"/>
      <c r="M106" s="17"/>
      <c r="N106" s="16"/>
      <c r="O106" s="17"/>
      <c r="P106" s="16"/>
      <c r="Q106" s="17"/>
      <c r="R106" s="16"/>
      <c r="S106" s="17"/>
      <c r="T106" s="17">
        <v>0.75</v>
      </c>
      <c r="U106" s="17">
        <v>0.33750000000000002</v>
      </c>
      <c r="V106" s="16" t="s">
        <v>339</v>
      </c>
      <c r="W106" s="16"/>
      <c r="X106" s="16" t="s">
        <v>340</v>
      </c>
      <c r="Y106" s="17">
        <v>10</v>
      </c>
      <c r="Z106" s="9">
        <f>Y106*0.1</f>
        <v>1</v>
      </c>
      <c r="AA106" s="32">
        <f>E106+U106+Z106</f>
        <v>40.317499999999995</v>
      </c>
    </row>
    <row r="107" spans="1:27" ht="54">
      <c r="A107" s="6">
        <v>105</v>
      </c>
      <c r="B107" s="16">
        <v>2023211270</v>
      </c>
      <c r="C107" s="16" t="s">
        <v>341</v>
      </c>
      <c r="D107" s="17">
        <v>84.59</v>
      </c>
      <c r="E107" s="17">
        <v>38.07</v>
      </c>
      <c r="F107" s="16"/>
      <c r="G107" s="17"/>
      <c r="H107" s="16"/>
      <c r="I107" s="17"/>
      <c r="J107" s="16"/>
      <c r="K107" s="17"/>
      <c r="L107" s="16"/>
      <c r="M107" s="17"/>
      <c r="N107" s="16"/>
      <c r="O107" s="17"/>
      <c r="P107" s="16"/>
      <c r="Q107" s="17"/>
      <c r="R107" s="16"/>
      <c r="S107" s="17"/>
      <c r="T107" s="17"/>
      <c r="U107" s="17"/>
      <c r="V107" s="16"/>
      <c r="W107" s="16"/>
      <c r="X107" s="16" t="s">
        <v>342</v>
      </c>
      <c r="Y107" s="17">
        <v>2</v>
      </c>
      <c r="Z107" s="9">
        <f>Y107*0.1</f>
        <v>0.2</v>
      </c>
      <c r="AA107" s="32">
        <f>E107+U107+Z107</f>
        <v>38.270000000000003</v>
      </c>
    </row>
    <row r="108" spans="1:27">
      <c r="A108" s="6">
        <v>106</v>
      </c>
      <c r="B108" s="16">
        <v>2023211271</v>
      </c>
      <c r="C108" s="16" t="s">
        <v>343</v>
      </c>
      <c r="D108" s="17">
        <v>84.85</v>
      </c>
      <c r="E108" s="17">
        <v>38.18</v>
      </c>
      <c r="F108" s="16"/>
      <c r="G108" s="17"/>
      <c r="H108" s="16"/>
      <c r="I108" s="17"/>
      <c r="J108" s="16"/>
      <c r="K108" s="17"/>
      <c r="L108" s="16"/>
      <c r="M108" s="17"/>
      <c r="N108" s="16"/>
      <c r="O108" s="17"/>
      <c r="P108" s="16"/>
      <c r="Q108" s="17"/>
      <c r="R108" s="16"/>
      <c r="S108" s="17"/>
      <c r="T108" s="17"/>
      <c r="U108" s="17"/>
      <c r="V108" s="16"/>
      <c r="W108" s="16"/>
      <c r="X108" s="16"/>
      <c r="Y108" s="17"/>
      <c r="Z108" s="17"/>
      <c r="AA108" s="17">
        <v>38.18</v>
      </c>
    </row>
    <row r="109" spans="1:27" ht="283.5">
      <c r="A109" s="6">
        <v>107</v>
      </c>
      <c r="B109" s="16">
        <v>2023211272</v>
      </c>
      <c r="C109" s="16" t="s">
        <v>344</v>
      </c>
      <c r="D109" s="17">
        <v>87.23</v>
      </c>
      <c r="E109" s="17">
        <v>39.25</v>
      </c>
      <c r="F109" s="16"/>
      <c r="G109" s="17"/>
      <c r="H109" s="16"/>
      <c r="I109" s="17"/>
      <c r="J109" s="16"/>
      <c r="K109" s="17"/>
      <c r="L109" s="16"/>
      <c r="M109" s="17"/>
      <c r="N109" s="16"/>
      <c r="O109" s="17"/>
      <c r="P109" s="16"/>
      <c r="Q109" s="17"/>
      <c r="R109" s="16"/>
      <c r="S109" s="17"/>
      <c r="T109" s="17"/>
      <c r="U109" s="17"/>
      <c r="V109" s="16"/>
      <c r="W109" s="16"/>
      <c r="X109" s="16" t="s">
        <v>345</v>
      </c>
      <c r="Y109" s="17">
        <v>10</v>
      </c>
      <c r="Z109" s="9">
        <f>Y109*0.1</f>
        <v>1</v>
      </c>
      <c r="AA109" s="32">
        <f>E109+U109+Z109</f>
        <v>40.25</v>
      </c>
    </row>
    <row r="110" spans="1:27">
      <c r="A110" s="6">
        <v>108</v>
      </c>
      <c r="B110" s="16">
        <v>2023211273</v>
      </c>
      <c r="C110" s="16" t="s">
        <v>346</v>
      </c>
      <c r="D110" s="17">
        <v>81.23</v>
      </c>
      <c r="E110" s="17">
        <v>36.549999999999997</v>
      </c>
      <c r="F110" s="16"/>
      <c r="G110" s="17"/>
      <c r="H110" s="16"/>
      <c r="I110" s="17"/>
      <c r="J110" s="16"/>
      <c r="K110" s="17"/>
      <c r="L110" s="16"/>
      <c r="M110" s="17"/>
      <c r="N110" s="16"/>
      <c r="O110" s="17"/>
      <c r="P110" s="16"/>
      <c r="Q110" s="17"/>
      <c r="R110" s="16"/>
      <c r="S110" s="17"/>
      <c r="T110" s="17"/>
      <c r="U110" s="17"/>
      <c r="V110" s="16"/>
      <c r="W110" s="16"/>
      <c r="X110" s="16"/>
      <c r="Y110" s="17"/>
      <c r="Z110" s="17"/>
      <c r="AA110" s="17">
        <v>36.549999999999997</v>
      </c>
    </row>
    <row r="111" spans="1:27" ht="81">
      <c r="A111" s="6">
        <v>109</v>
      </c>
      <c r="B111" s="16">
        <v>2023211275</v>
      </c>
      <c r="C111" s="16" t="s">
        <v>347</v>
      </c>
      <c r="D111" s="17">
        <v>85.97</v>
      </c>
      <c r="E111" s="17">
        <v>38.686500000000002</v>
      </c>
      <c r="F111" s="16"/>
      <c r="G111" s="17"/>
      <c r="H111" s="16"/>
      <c r="I111" s="17"/>
      <c r="J111" s="16"/>
      <c r="K111" s="17"/>
      <c r="L111" s="16"/>
      <c r="M111" s="17"/>
      <c r="N111" s="16"/>
      <c r="O111" s="17"/>
      <c r="P111" s="16"/>
      <c r="Q111" s="17"/>
      <c r="R111" s="16"/>
      <c r="S111" s="17"/>
      <c r="T111" s="17"/>
      <c r="U111" s="17"/>
      <c r="V111" s="16" t="s">
        <v>348</v>
      </c>
      <c r="W111" s="16"/>
      <c r="X111" s="16"/>
      <c r="Y111" s="17">
        <v>1</v>
      </c>
      <c r="Z111" s="17">
        <v>0.1</v>
      </c>
      <c r="AA111" s="17">
        <v>38.79</v>
      </c>
    </row>
    <row r="112" spans="1:27" ht="135">
      <c r="A112" s="6">
        <v>110</v>
      </c>
      <c r="B112" s="16">
        <v>2023211276</v>
      </c>
      <c r="C112" s="16" t="s">
        <v>349</v>
      </c>
      <c r="D112" s="17">
        <v>87.32</v>
      </c>
      <c r="E112" s="17">
        <v>39.293999999999997</v>
      </c>
      <c r="F112" s="16"/>
      <c r="G112" s="17"/>
      <c r="H112" s="16"/>
      <c r="I112" s="17"/>
      <c r="J112" s="16"/>
      <c r="K112" s="17"/>
      <c r="L112" s="16"/>
      <c r="M112" s="17"/>
      <c r="N112" s="16"/>
      <c r="O112" s="17"/>
      <c r="P112" s="16"/>
      <c r="Q112" s="17"/>
      <c r="R112" s="16"/>
      <c r="S112" s="17"/>
      <c r="T112" s="17"/>
      <c r="U112" s="17"/>
      <c r="V112" s="16"/>
      <c r="W112" s="16"/>
      <c r="X112" s="16" t="s">
        <v>350</v>
      </c>
      <c r="Y112" s="17">
        <v>4</v>
      </c>
      <c r="Z112" s="9">
        <f>Y112*0.1</f>
        <v>0.4</v>
      </c>
      <c r="AA112" s="32">
        <f>E112+U112+Z112</f>
        <v>39.693999999999996</v>
      </c>
    </row>
    <row r="113" spans="1:27" ht="54">
      <c r="A113" s="6">
        <v>111</v>
      </c>
      <c r="B113" s="16">
        <v>2023211277</v>
      </c>
      <c r="C113" s="16" t="s">
        <v>351</v>
      </c>
      <c r="D113" s="17">
        <v>89.02</v>
      </c>
      <c r="E113" s="17">
        <v>40.058999999999997</v>
      </c>
      <c r="F113" s="16"/>
      <c r="G113" s="17"/>
      <c r="H113" s="16"/>
      <c r="I113" s="17"/>
      <c r="J113" s="16"/>
      <c r="K113" s="17"/>
      <c r="L113" s="16"/>
      <c r="M113" s="17"/>
      <c r="N113" s="16"/>
      <c r="O113" s="17"/>
      <c r="P113" s="16"/>
      <c r="Q113" s="17"/>
      <c r="R113" s="16" t="s">
        <v>352</v>
      </c>
      <c r="S113" s="17">
        <v>10</v>
      </c>
      <c r="T113" s="17">
        <v>10</v>
      </c>
      <c r="U113" s="17">
        <v>4.5</v>
      </c>
      <c r="V113" s="16" t="s">
        <v>353</v>
      </c>
      <c r="W113" s="16"/>
      <c r="X113" s="16"/>
      <c r="Y113" s="17">
        <v>2</v>
      </c>
      <c r="Z113" s="17">
        <v>0.2</v>
      </c>
      <c r="AA113" s="17">
        <v>44.759</v>
      </c>
    </row>
    <row r="114" spans="1:27" ht="121.5">
      <c r="A114" s="6">
        <v>112</v>
      </c>
      <c r="B114" s="16">
        <v>2023211278</v>
      </c>
      <c r="C114" s="16" t="s">
        <v>354</v>
      </c>
      <c r="D114" s="17">
        <v>83.56</v>
      </c>
      <c r="E114" s="17">
        <v>37.5</v>
      </c>
      <c r="F114" s="16"/>
      <c r="G114" s="17"/>
      <c r="H114" s="16"/>
      <c r="I114" s="17"/>
      <c r="J114" s="16"/>
      <c r="K114" s="17"/>
      <c r="L114" s="16"/>
      <c r="M114" s="17"/>
      <c r="N114" s="16"/>
      <c r="O114" s="17"/>
      <c r="P114" s="16" t="s">
        <v>355</v>
      </c>
      <c r="Q114" s="17">
        <v>3</v>
      </c>
      <c r="R114" s="16"/>
      <c r="S114" s="17"/>
      <c r="T114" s="9">
        <f>G114+O114+Q114+S114</f>
        <v>3</v>
      </c>
      <c r="U114" s="17">
        <v>1.35</v>
      </c>
      <c r="V114" s="16"/>
      <c r="W114" s="16"/>
      <c r="X114" s="16" t="s">
        <v>356</v>
      </c>
      <c r="Y114" s="17">
        <v>9.75</v>
      </c>
      <c r="Z114" s="9">
        <f>Y114*0.1</f>
        <v>0.97500000000000009</v>
      </c>
      <c r="AA114" s="32">
        <f>E114+U114+Z114</f>
        <v>39.825000000000003</v>
      </c>
    </row>
    <row r="115" spans="1:27" ht="54">
      <c r="A115" s="6">
        <v>113</v>
      </c>
      <c r="B115" s="16">
        <v>2023211279</v>
      </c>
      <c r="C115" s="16" t="s">
        <v>357</v>
      </c>
      <c r="D115" s="17">
        <v>86.02</v>
      </c>
      <c r="E115" s="17">
        <v>38.709000000000003</v>
      </c>
      <c r="F115" s="16"/>
      <c r="G115" s="17"/>
      <c r="H115" s="16"/>
      <c r="I115" s="17"/>
      <c r="J115" s="16"/>
      <c r="K115" s="17"/>
      <c r="L115" s="16"/>
      <c r="M115" s="17"/>
      <c r="N115" s="16"/>
      <c r="O115" s="17"/>
      <c r="P115" s="16"/>
      <c r="Q115" s="17"/>
      <c r="R115" s="16" t="s">
        <v>334</v>
      </c>
      <c r="S115" s="17"/>
      <c r="T115" s="17">
        <v>5</v>
      </c>
      <c r="U115" s="17">
        <v>2.25</v>
      </c>
      <c r="V115" s="16" t="s">
        <v>358</v>
      </c>
      <c r="W115" s="16"/>
      <c r="X115" s="16"/>
      <c r="Y115" s="17">
        <v>3</v>
      </c>
      <c r="Z115" s="17">
        <v>0.3</v>
      </c>
      <c r="AA115" s="17">
        <v>41.26</v>
      </c>
    </row>
    <row r="116" spans="1:27" ht="67.5">
      <c r="A116" s="6">
        <v>114</v>
      </c>
      <c r="B116" s="16">
        <v>2023211280</v>
      </c>
      <c r="C116" s="16" t="s">
        <v>359</v>
      </c>
      <c r="D116" s="17">
        <v>88.41</v>
      </c>
      <c r="E116" s="17">
        <v>39.78</v>
      </c>
      <c r="F116" s="16" t="s">
        <v>360</v>
      </c>
      <c r="G116" s="17">
        <v>3.75</v>
      </c>
      <c r="H116" s="16"/>
      <c r="I116" s="17"/>
      <c r="J116" s="16"/>
      <c r="K116" s="17"/>
      <c r="L116" s="16"/>
      <c r="M116" s="17"/>
      <c r="N116" s="16"/>
      <c r="O116" s="17"/>
      <c r="P116" s="16"/>
      <c r="Q116" s="17"/>
      <c r="R116" s="16" t="s">
        <v>361</v>
      </c>
      <c r="S116" s="17">
        <v>5</v>
      </c>
      <c r="T116" s="17">
        <v>8.75</v>
      </c>
      <c r="U116" s="17">
        <v>3.9375</v>
      </c>
      <c r="V116" s="16" t="s">
        <v>362</v>
      </c>
      <c r="W116" s="16"/>
      <c r="X116" s="16" t="s">
        <v>363</v>
      </c>
      <c r="Y116" s="17">
        <v>3</v>
      </c>
      <c r="Z116" s="9">
        <f>Y116*0.1</f>
        <v>0.30000000000000004</v>
      </c>
      <c r="AA116" s="32">
        <f>E116+U116+Z116</f>
        <v>44.017499999999998</v>
      </c>
    </row>
    <row r="117" spans="1:27">
      <c r="A117" s="6">
        <v>115</v>
      </c>
      <c r="B117" s="16">
        <v>2023211281</v>
      </c>
      <c r="C117" s="16" t="s">
        <v>364</v>
      </c>
      <c r="D117" s="17">
        <v>81.510000000000005</v>
      </c>
      <c r="E117" s="17">
        <v>36.679499999999997</v>
      </c>
      <c r="F117" s="16"/>
      <c r="G117" s="17"/>
      <c r="H117" s="16"/>
      <c r="I117" s="17"/>
      <c r="J117" s="16"/>
      <c r="K117" s="17"/>
      <c r="L117" s="16"/>
      <c r="M117" s="17"/>
      <c r="N117" s="16"/>
      <c r="O117" s="17"/>
      <c r="P117" s="16"/>
      <c r="Q117" s="17"/>
      <c r="R117" s="16"/>
      <c r="S117" s="17"/>
      <c r="T117" s="17"/>
      <c r="U117" s="17"/>
      <c r="V117" s="16"/>
      <c r="W117" s="16"/>
      <c r="X117" s="16"/>
      <c r="Y117" s="17"/>
      <c r="Z117" s="17"/>
      <c r="AA117" s="17">
        <v>36.68</v>
      </c>
    </row>
    <row r="118" spans="1:27" ht="40.5">
      <c r="A118" s="6">
        <v>116</v>
      </c>
      <c r="B118" s="16">
        <v>2023211282</v>
      </c>
      <c r="C118" s="16" t="s">
        <v>365</v>
      </c>
      <c r="D118" s="17">
        <v>85.15</v>
      </c>
      <c r="E118" s="17">
        <v>38.32</v>
      </c>
      <c r="F118" s="16"/>
      <c r="G118" s="17"/>
      <c r="H118" s="16"/>
      <c r="I118" s="17"/>
      <c r="J118" s="16"/>
      <c r="K118" s="17"/>
      <c r="L118" s="16"/>
      <c r="M118" s="17"/>
      <c r="N118" s="16"/>
      <c r="O118" s="17"/>
      <c r="P118" s="16"/>
      <c r="Q118" s="17"/>
      <c r="R118" s="16"/>
      <c r="S118" s="17"/>
      <c r="T118" s="17"/>
      <c r="U118" s="17"/>
      <c r="V118" s="16" t="s">
        <v>366</v>
      </c>
      <c r="W118" s="16"/>
      <c r="X118" s="16" t="s">
        <v>367</v>
      </c>
      <c r="Y118" s="17">
        <v>5</v>
      </c>
      <c r="Z118" s="9">
        <f>Y118*0.1</f>
        <v>0.5</v>
      </c>
      <c r="AA118" s="32">
        <f>E118+U118+Z118</f>
        <v>38.82</v>
      </c>
    </row>
    <row r="119" spans="1:27" ht="54">
      <c r="A119" s="6">
        <v>117</v>
      </c>
      <c r="B119" s="16">
        <v>2023211283</v>
      </c>
      <c r="C119" s="16" t="s">
        <v>368</v>
      </c>
      <c r="D119" s="17">
        <v>89</v>
      </c>
      <c r="E119" s="17">
        <v>40.049999999999997</v>
      </c>
      <c r="F119" s="16"/>
      <c r="G119" s="17"/>
      <c r="H119" s="16"/>
      <c r="I119" s="17"/>
      <c r="J119" s="16"/>
      <c r="K119" s="17"/>
      <c r="L119" s="16"/>
      <c r="M119" s="17"/>
      <c r="N119" s="16"/>
      <c r="O119" s="17"/>
      <c r="P119" s="16"/>
      <c r="Q119" s="17"/>
      <c r="R119" s="16" t="s">
        <v>114</v>
      </c>
      <c r="S119" s="17">
        <v>5</v>
      </c>
      <c r="T119" s="17"/>
      <c r="U119" s="17">
        <v>2.25</v>
      </c>
      <c r="V119" s="16"/>
      <c r="W119" s="16"/>
      <c r="X119" s="16"/>
      <c r="Y119" s="17"/>
      <c r="Z119" s="17"/>
      <c r="AA119" s="17">
        <v>42.3</v>
      </c>
    </row>
    <row r="120" spans="1:27">
      <c r="A120" s="6">
        <v>118</v>
      </c>
      <c r="B120" s="20">
        <v>2023211284</v>
      </c>
      <c r="C120" s="20" t="s">
        <v>369</v>
      </c>
      <c r="D120" s="33">
        <v>84.46</v>
      </c>
      <c r="E120" s="33">
        <v>38.006999999999998</v>
      </c>
      <c r="F120" s="20"/>
      <c r="G120" s="33"/>
      <c r="H120" s="20"/>
      <c r="I120" s="33"/>
      <c r="J120" s="20"/>
      <c r="K120" s="33"/>
      <c r="L120" s="20"/>
      <c r="M120" s="33"/>
      <c r="N120" s="20"/>
      <c r="O120" s="33"/>
      <c r="P120" s="20"/>
      <c r="Q120" s="33"/>
      <c r="R120" s="20"/>
      <c r="S120" s="33"/>
      <c r="T120" s="33"/>
      <c r="U120" s="33"/>
      <c r="V120" s="20"/>
      <c r="W120" s="20"/>
      <c r="X120" s="30"/>
      <c r="Y120" s="33"/>
      <c r="Z120" s="33"/>
      <c r="AA120" s="33"/>
    </row>
    <row r="121" spans="1:27">
      <c r="A121" s="6">
        <v>119</v>
      </c>
      <c r="B121" s="19" t="s">
        <v>370</v>
      </c>
      <c r="C121" s="8" t="s">
        <v>371</v>
      </c>
      <c r="D121" s="14">
        <v>88</v>
      </c>
      <c r="E121" s="14">
        <v>39.6</v>
      </c>
      <c r="F121" s="8"/>
      <c r="G121" s="14"/>
      <c r="H121" s="8"/>
      <c r="I121" s="14"/>
      <c r="J121" s="8"/>
      <c r="K121" s="14"/>
      <c r="L121" s="8"/>
      <c r="M121" s="14"/>
      <c r="N121" s="8"/>
      <c r="O121" s="14"/>
      <c r="P121" s="8"/>
      <c r="Q121" s="14"/>
      <c r="R121" s="16"/>
      <c r="S121" s="14"/>
      <c r="T121" s="14"/>
      <c r="U121" s="14"/>
      <c r="V121" s="8"/>
      <c r="W121" s="16"/>
      <c r="X121" s="16"/>
      <c r="Y121" s="14"/>
      <c r="Z121" s="14"/>
      <c r="AA121" s="17">
        <v>39.6</v>
      </c>
    </row>
    <row r="122" spans="1:27" ht="162">
      <c r="A122" s="6">
        <v>120</v>
      </c>
      <c r="B122" s="23" t="s">
        <v>372</v>
      </c>
      <c r="C122" s="16" t="s">
        <v>373</v>
      </c>
      <c r="D122" s="17">
        <v>87.34</v>
      </c>
      <c r="E122" s="17">
        <v>39.299999999999997</v>
      </c>
      <c r="F122" s="16" t="s">
        <v>374</v>
      </c>
      <c r="G122" s="17">
        <v>7.5</v>
      </c>
      <c r="H122" s="16"/>
      <c r="I122" s="17"/>
      <c r="J122" s="16"/>
      <c r="K122" s="17"/>
      <c r="L122" s="16"/>
      <c r="M122" s="17"/>
      <c r="N122" s="16"/>
      <c r="O122" s="17"/>
      <c r="P122" s="16"/>
      <c r="Q122" s="17"/>
      <c r="R122" s="16"/>
      <c r="S122" s="17"/>
      <c r="T122" s="17"/>
      <c r="U122" s="17"/>
      <c r="V122" s="16"/>
      <c r="W122" s="16"/>
      <c r="X122" s="16"/>
      <c r="Y122" s="17"/>
      <c r="Z122" s="17"/>
      <c r="AA122" s="17">
        <v>42.68</v>
      </c>
    </row>
    <row r="123" spans="1:27">
      <c r="A123" s="6">
        <v>121</v>
      </c>
      <c r="B123" s="16">
        <v>2023211274</v>
      </c>
      <c r="C123" s="16" t="s">
        <v>375</v>
      </c>
      <c r="D123" s="17">
        <v>85.82</v>
      </c>
      <c r="E123" s="17">
        <v>38.619999999999997</v>
      </c>
      <c r="F123" s="16"/>
      <c r="G123" s="17"/>
      <c r="H123" s="16"/>
      <c r="I123" s="17"/>
      <c r="J123" s="16"/>
      <c r="K123" s="17"/>
      <c r="L123" s="16"/>
      <c r="M123" s="17"/>
      <c r="N123" s="16"/>
      <c r="O123" s="17"/>
      <c r="P123" s="16"/>
      <c r="Q123" s="17"/>
      <c r="R123" s="16"/>
      <c r="S123" s="17"/>
      <c r="T123" s="16"/>
      <c r="U123" s="16"/>
      <c r="V123" s="16"/>
      <c r="W123" s="16"/>
      <c r="X123" s="16"/>
      <c r="Y123" s="16"/>
      <c r="Z123" s="16"/>
      <c r="AA123" s="17">
        <v>38.619999999999997</v>
      </c>
    </row>
    <row r="124" spans="1:27" ht="81">
      <c r="A124" s="6">
        <v>122</v>
      </c>
      <c r="B124" s="16">
        <v>2023211295</v>
      </c>
      <c r="C124" s="16" t="s">
        <v>376</v>
      </c>
      <c r="D124" s="17">
        <v>86.03</v>
      </c>
      <c r="E124" s="17">
        <v>38.712499999999999</v>
      </c>
      <c r="F124" s="16"/>
      <c r="G124" s="17"/>
      <c r="H124" s="16"/>
      <c r="I124" s="17"/>
      <c r="J124" s="16"/>
      <c r="K124" s="17"/>
      <c r="L124" s="16"/>
      <c r="M124" s="17"/>
      <c r="N124" s="16"/>
      <c r="O124" s="17"/>
      <c r="P124" s="16"/>
      <c r="Q124" s="17"/>
      <c r="R124" s="16"/>
      <c r="S124" s="17"/>
      <c r="T124" s="17"/>
      <c r="U124" s="17"/>
      <c r="V124" s="16"/>
      <c r="W124" s="16"/>
      <c r="X124" s="16" t="s">
        <v>377</v>
      </c>
      <c r="Y124" s="17">
        <v>3.5</v>
      </c>
      <c r="Z124" s="9">
        <f t="shared" ref="Z124:Z187" si="13">Y124*0.1</f>
        <v>0.35000000000000003</v>
      </c>
      <c r="AA124" s="32">
        <f t="shared" ref="AA124:AA133" si="14">E124+U124+Z124</f>
        <v>39.0625</v>
      </c>
    </row>
    <row r="125" spans="1:27" ht="27">
      <c r="A125" s="6">
        <v>123</v>
      </c>
      <c r="B125" s="16">
        <v>2023211311</v>
      </c>
      <c r="C125" s="16" t="s">
        <v>378</v>
      </c>
      <c r="D125" s="17">
        <v>86.51</v>
      </c>
      <c r="E125" s="17">
        <v>38.93</v>
      </c>
      <c r="F125" s="16"/>
      <c r="G125" s="17"/>
      <c r="H125" s="16"/>
      <c r="I125" s="17"/>
      <c r="J125" s="16"/>
      <c r="K125" s="17"/>
      <c r="L125" s="16"/>
      <c r="M125" s="17"/>
      <c r="N125" s="16"/>
      <c r="O125" s="17"/>
      <c r="P125" s="16"/>
      <c r="Q125" s="17"/>
      <c r="R125" s="16"/>
      <c r="S125" s="17"/>
      <c r="T125" s="17"/>
      <c r="U125" s="17"/>
      <c r="V125" s="16"/>
      <c r="W125" s="16"/>
      <c r="X125" s="16" t="s">
        <v>379</v>
      </c>
      <c r="Y125" s="17">
        <v>3</v>
      </c>
      <c r="Z125" s="9">
        <f t="shared" si="13"/>
        <v>0.30000000000000004</v>
      </c>
      <c r="AA125" s="32">
        <f t="shared" si="14"/>
        <v>39.229999999999997</v>
      </c>
    </row>
    <row r="126" spans="1:27" ht="67.5">
      <c r="A126" s="6">
        <v>124</v>
      </c>
      <c r="B126" s="16">
        <v>2023211319</v>
      </c>
      <c r="C126" s="16" t="s">
        <v>380</v>
      </c>
      <c r="D126" s="17">
        <v>86.55</v>
      </c>
      <c r="E126" s="17">
        <v>38.947499999999998</v>
      </c>
      <c r="F126" s="16" t="s">
        <v>381</v>
      </c>
      <c r="G126" s="17">
        <v>0.5</v>
      </c>
      <c r="H126" s="16"/>
      <c r="I126" s="17"/>
      <c r="J126" s="16"/>
      <c r="K126" s="17"/>
      <c r="L126" s="16"/>
      <c r="M126" s="17"/>
      <c r="N126" s="16"/>
      <c r="O126" s="17"/>
      <c r="P126" s="16"/>
      <c r="Q126" s="17"/>
      <c r="R126" s="16"/>
      <c r="S126" s="17"/>
      <c r="T126" s="17">
        <v>0.5</v>
      </c>
      <c r="U126" s="17">
        <v>0.22500000000000001</v>
      </c>
      <c r="V126" s="16"/>
      <c r="W126" s="16"/>
      <c r="X126" s="16" t="s">
        <v>379</v>
      </c>
      <c r="Y126" s="17">
        <v>3</v>
      </c>
      <c r="Z126" s="9">
        <f t="shared" si="13"/>
        <v>0.30000000000000004</v>
      </c>
      <c r="AA126" s="32">
        <f t="shared" si="14"/>
        <v>39.472499999999997</v>
      </c>
    </row>
    <row r="127" spans="1:27" ht="27">
      <c r="A127" s="6">
        <v>125</v>
      </c>
      <c r="B127" s="16">
        <v>2023211358</v>
      </c>
      <c r="C127" s="16" t="s">
        <v>382</v>
      </c>
      <c r="D127" s="17">
        <v>85.79</v>
      </c>
      <c r="E127" s="17">
        <v>38.61</v>
      </c>
      <c r="F127" s="16"/>
      <c r="G127" s="34"/>
      <c r="H127" s="15"/>
      <c r="I127" s="34"/>
      <c r="J127" s="15"/>
      <c r="K127" s="34"/>
      <c r="L127" s="15"/>
      <c r="M127" s="34"/>
      <c r="N127" s="15"/>
      <c r="O127" s="34"/>
      <c r="P127" s="15"/>
      <c r="Q127" s="34"/>
      <c r="R127" s="15"/>
      <c r="S127" s="34"/>
      <c r="T127" s="34"/>
      <c r="U127" s="17"/>
      <c r="V127" s="15"/>
      <c r="W127" s="15"/>
      <c r="X127" s="16" t="s">
        <v>379</v>
      </c>
      <c r="Y127" s="17">
        <v>3</v>
      </c>
      <c r="Z127" s="9">
        <f t="shared" si="13"/>
        <v>0.30000000000000004</v>
      </c>
      <c r="AA127" s="32">
        <f t="shared" si="14"/>
        <v>38.909999999999997</v>
      </c>
    </row>
    <row r="128" spans="1:27" ht="108">
      <c r="A128" s="6">
        <v>126</v>
      </c>
      <c r="B128" s="16">
        <v>2023211322</v>
      </c>
      <c r="C128" s="16" t="s">
        <v>383</v>
      </c>
      <c r="D128" s="17">
        <v>85.52</v>
      </c>
      <c r="E128" s="17">
        <v>38.479999999999997</v>
      </c>
      <c r="F128" s="16"/>
      <c r="G128" s="17"/>
      <c r="H128" s="16"/>
      <c r="I128" s="17"/>
      <c r="J128" s="16"/>
      <c r="K128" s="17"/>
      <c r="L128" s="16"/>
      <c r="M128" s="17"/>
      <c r="N128" s="16"/>
      <c r="O128" s="17"/>
      <c r="P128" s="16"/>
      <c r="Q128" s="17"/>
      <c r="R128" s="16" t="s">
        <v>384</v>
      </c>
      <c r="S128" s="17">
        <v>15</v>
      </c>
      <c r="T128" s="17">
        <v>15</v>
      </c>
      <c r="U128" s="17">
        <v>6.75</v>
      </c>
      <c r="V128" s="16" t="s">
        <v>385</v>
      </c>
      <c r="W128" s="16" t="s">
        <v>386</v>
      </c>
      <c r="X128" s="16" t="s">
        <v>387</v>
      </c>
      <c r="Y128" s="17">
        <v>10</v>
      </c>
      <c r="Z128" s="9">
        <f t="shared" si="13"/>
        <v>1</v>
      </c>
      <c r="AA128" s="32">
        <f t="shared" si="14"/>
        <v>46.23</v>
      </c>
    </row>
    <row r="129" spans="1:27" ht="297">
      <c r="A129" s="6">
        <v>127</v>
      </c>
      <c r="B129" s="16">
        <v>2023211307</v>
      </c>
      <c r="C129" s="16" t="s">
        <v>388</v>
      </c>
      <c r="D129" s="17">
        <v>80.66</v>
      </c>
      <c r="E129" s="17">
        <v>36.296999999999997</v>
      </c>
      <c r="F129" s="16"/>
      <c r="G129" s="17"/>
      <c r="H129" s="16"/>
      <c r="I129" s="17"/>
      <c r="J129" s="16" t="s">
        <v>389</v>
      </c>
      <c r="K129" s="17"/>
      <c r="L129" s="16"/>
      <c r="M129" s="17"/>
      <c r="N129" s="16"/>
      <c r="O129" s="17"/>
      <c r="P129" s="16"/>
      <c r="Q129" s="17"/>
      <c r="R129" s="16"/>
      <c r="S129" s="17"/>
      <c r="T129" s="17">
        <v>2</v>
      </c>
      <c r="U129" s="17">
        <v>0.9</v>
      </c>
      <c r="V129" s="16" t="s">
        <v>390</v>
      </c>
      <c r="W129" s="16"/>
      <c r="X129" s="16" t="s">
        <v>391</v>
      </c>
      <c r="Y129" s="17">
        <v>8.5</v>
      </c>
      <c r="Z129" s="9">
        <f t="shared" si="13"/>
        <v>0.85000000000000009</v>
      </c>
      <c r="AA129" s="32">
        <f t="shared" si="14"/>
        <v>38.046999999999997</v>
      </c>
    </row>
    <row r="130" spans="1:27" ht="40.5">
      <c r="A130" s="6">
        <v>128</v>
      </c>
      <c r="B130" s="16">
        <v>2023211340</v>
      </c>
      <c r="C130" s="16" t="s">
        <v>392</v>
      </c>
      <c r="D130" s="17">
        <v>80.540000000000006</v>
      </c>
      <c r="E130" s="17">
        <v>36.24</v>
      </c>
      <c r="F130" s="16"/>
      <c r="G130" s="17"/>
      <c r="H130" s="16"/>
      <c r="I130" s="17"/>
      <c r="J130" s="16"/>
      <c r="K130" s="17"/>
      <c r="L130" s="16"/>
      <c r="M130" s="17"/>
      <c r="N130" s="16"/>
      <c r="O130" s="17"/>
      <c r="P130" s="16"/>
      <c r="Q130" s="17"/>
      <c r="R130" s="16" t="s">
        <v>393</v>
      </c>
      <c r="S130" s="17">
        <v>5</v>
      </c>
      <c r="T130" s="17">
        <v>5</v>
      </c>
      <c r="U130" s="17">
        <v>2.25</v>
      </c>
      <c r="V130" s="16"/>
      <c r="W130" s="16"/>
      <c r="X130" s="16" t="s">
        <v>394</v>
      </c>
      <c r="Y130" s="17">
        <v>3</v>
      </c>
      <c r="Z130" s="9">
        <f t="shared" si="13"/>
        <v>0.30000000000000004</v>
      </c>
      <c r="AA130" s="32">
        <f t="shared" si="14"/>
        <v>38.79</v>
      </c>
    </row>
    <row r="131" spans="1:27" ht="148.5">
      <c r="A131" s="6">
        <v>129</v>
      </c>
      <c r="B131" s="16">
        <v>2023211312</v>
      </c>
      <c r="C131" s="16" t="s">
        <v>395</v>
      </c>
      <c r="D131" s="17">
        <v>83</v>
      </c>
      <c r="E131" s="17">
        <f>0.45*D131</f>
        <v>37.35</v>
      </c>
      <c r="F131" s="16"/>
      <c r="G131" s="17"/>
      <c r="H131" s="16"/>
      <c r="I131" s="17"/>
      <c r="J131" s="16"/>
      <c r="K131" s="17"/>
      <c r="L131" s="16"/>
      <c r="M131" s="17"/>
      <c r="N131" s="16"/>
      <c r="O131" s="17"/>
      <c r="P131" s="16"/>
      <c r="Q131" s="17"/>
      <c r="R131" s="16" t="s">
        <v>396</v>
      </c>
      <c r="S131" s="17">
        <v>5</v>
      </c>
      <c r="T131" s="17">
        <v>5</v>
      </c>
      <c r="U131" s="17">
        <f>0.45*T131</f>
        <v>2.25</v>
      </c>
      <c r="V131" s="16"/>
      <c r="W131" s="16"/>
      <c r="X131" s="16" t="s">
        <v>397</v>
      </c>
      <c r="Y131" s="17">
        <v>4</v>
      </c>
      <c r="Z131" s="9">
        <f t="shared" si="13"/>
        <v>0.4</v>
      </c>
      <c r="AA131" s="32">
        <f t="shared" si="14"/>
        <v>40</v>
      </c>
    </row>
    <row r="132" spans="1:27" ht="54">
      <c r="A132" s="6">
        <v>130</v>
      </c>
      <c r="B132" s="16">
        <v>2023211291</v>
      </c>
      <c r="C132" s="16" t="s">
        <v>398</v>
      </c>
      <c r="D132" s="17">
        <v>88.04</v>
      </c>
      <c r="E132" s="17">
        <v>39.619999999999997</v>
      </c>
      <c r="F132" s="16"/>
      <c r="G132" s="17"/>
      <c r="H132" s="16"/>
      <c r="I132" s="17"/>
      <c r="J132" s="16"/>
      <c r="K132" s="17"/>
      <c r="L132" s="16"/>
      <c r="M132" s="17"/>
      <c r="N132" s="16"/>
      <c r="O132" s="17"/>
      <c r="P132" s="16"/>
      <c r="Q132" s="17"/>
      <c r="R132" s="16" t="s">
        <v>399</v>
      </c>
      <c r="S132" s="17">
        <v>5</v>
      </c>
      <c r="T132" s="17">
        <v>5</v>
      </c>
      <c r="U132" s="17">
        <v>2.25</v>
      </c>
      <c r="V132" s="16" t="s">
        <v>362</v>
      </c>
      <c r="W132" s="16"/>
      <c r="X132" s="16" t="s">
        <v>400</v>
      </c>
      <c r="Y132" s="17">
        <v>4</v>
      </c>
      <c r="Z132" s="9">
        <f t="shared" si="13"/>
        <v>0.4</v>
      </c>
      <c r="AA132" s="32">
        <f t="shared" si="14"/>
        <v>42.269999999999996</v>
      </c>
    </row>
    <row r="133" spans="1:27" ht="81">
      <c r="A133" s="6">
        <v>131</v>
      </c>
      <c r="B133" s="16">
        <v>2023211310</v>
      </c>
      <c r="C133" s="16" t="s">
        <v>401</v>
      </c>
      <c r="D133" s="17">
        <v>86.01</v>
      </c>
      <c r="E133" s="17">
        <v>38.704500000000003</v>
      </c>
      <c r="F133" s="16"/>
      <c r="G133" s="17"/>
      <c r="H133" s="16"/>
      <c r="I133" s="17"/>
      <c r="J133" s="16"/>
      <c r="K133" s="17"/>
      <c r="L133" s="16"/>
      <c r="M133" s="17"/>
      <c r="N133" s="16"/>
      <c r="O133" s="17"/>
      <c r="P133" s="16"/>
      <c r="Q133" s="17"/>
      <c r="R133" s="16" t="s">
        <v>402</v>
      </c>
      <c r="S133" s="17">
        <v>15</v>
      </c>
      <c r="T133" s="17">
        <v>15</v>
      </c>
      <c r="U133" s="17">
        <v>6.75</v>
      </c>
      <c r="V133" s="16" t="s">
        <v>403</v>
      </c>
      <c r="W133" s="16"/>
      <c r="X133" s="16" t="s">
        <v>404</v>
      </c>
      <c r="Y133" s="17">
        <v>8</v>
      </c>
      <c r="Z133" s="9">
        <f t="shared" si="13"/>
        <v>0.8</v>
      </c>
      <c r="AA133" s="32">
        <f t="shared" si="14"/>
        <v>46.2545</v>
      </c>
    </row>
    <row r="134" spans="1:27" ht="108">
      <c r="A134" s="6">
        <v>132</v>
      </c>
      <c r="B134" s="16">
        <v>2023211292</v>
      </c>
      <c r="C134" s="16" t="s">
        <v>405</v>
      </c>
      <c r="D134" s="17">
        <v>86.81</v>
      </c>
      <c r="E134" s="17">
        <v>39.06</v>
      </c>
      <c r="F134" s="16"/>
      <c r="G134" s="17"/>
      <c r="H134" s="16"/>
      <c r="I134" s="17"/>
      <c r="J134" s="16"/>
      <c r="K134" s="17"/>
      <c r="L134" s="16"/>
      <c r="M134" s="17"/>
      <c r="N134" s="16"/>
      <c r="O134" s="17"/>
      <c r="P134" s="16"/>
      <c r="Q134" s="17"/>
      <c r="R134" s="16" t="s">
        <v>406</v>
      </c>
      <c r="S134" s="17">
        <v>25</v>
      </c>
      <c r="T134" s="17">
        <f>S134*0.45</f>
        <v>11.25</v>
      </c>
      <c r="U134" s="17"/>
      <c r="V134" s="16"/>
      <c r="W134" s="16"/>
      <c r="X134" s="16" t="s">
        <v>379</v>
      </c>
      <c r="Y134" s="17">
        <v>3</v>
      </c>
      <c r="Z134" s="9">
        <f t="shared" si="13"/>
        <v>0.30000000000000004</v>
      </c>
      <c r="AA134" s="32">
        <f>E134+T134+Z134</f>
        <v>50.61</v>
      </c>
    </row>
    <row r="135" spans="1:27" ht="67.5">
      <c r="A135" s="6">
        <v>133</v>
      </c>
      <c r="B135" s="16" t="s">
        <v>407</v>
      </c>
      <c r="C135" s="16" t="s">
        <v>408</v>
      </c>
      <c r="D135" s="17">
        <v>83.63</v>
      </c>
      <c r="E135" s="17">
        <v>37.630000000000003</v>
      </c>
      <c r="F135" s="16"/>
      <c r="G135" s="17"/>
      <c r="H135" s="16"/>
      <c r="I135" s="17"/>
      <c r="J135" s="16"/>
      <c r="K135" s="17"/>
      <c r="L135" s="16"/>
      <c r="M135" s="17"/>
      <c r="N135" s="16"/>
      <c r="O135" s="17"/>
      <c r="P135" s="16"/>
      <c r="Q135" s="17"/>
      <c r="R135" s="16"/>
      <c r="S135" s="17"/>
      <c r="T135" s="17"/>
      <c r="U135" s="17"/>
      <c r="V135" s="16"/>
      <c r="W135" s="16"/>
      <c r="X135" s="16" t="s">
        <v>409</v>
      </c>
      <c r="Y135" s="17">
        <v>6</v>
      </c>
      <c r="Z135" s="9">
        <f t="shared" si="13"/>
        <v>0.60000000000000009</v>
      </c>
      <c r="AA135" s="32">
        <f t="shared" ref="AA135:AA187" si="15">E135+U135+Z135</f>
        <v>38.230000000000004</v>
      </c>
    </row>
    <row r="136" spans="1:27" ht="175.5">
      <c r="A136" s="6">
        <v>134</v>
      </c>
      <c r="B136" s="16">
        <v>2023211298</v>
      </c>
      <c r="C136" s="16" t="s">
        <v>410</v>
      </c>
      <c r="D136" s="17">
        <v>89.03</v>
      </c>
      <c r="E136" s="17">
        <v>40.06</v>
      </c>
      <c r="F136" s="16"/>
      <c r="G136" s="17"/>
      <c r="H136" s="16"/>
      <c r="I136" s="17"/>
      <c r="J136" s="16"/>
      <c r="K136" s="17"/>
      <c r="L136" s="16"/>
      <c r="M136" s="17"/>
      <c r="N136" s="16"/>
      <c r="O136" s="17"/>
      <c r="P136" s="16"/>
      <c r="Q136" s="17"/>
      <c r="R136" s="16"/>
      <c r="S136" s="17"/>
      <c r="T136" s="17"/>
      <c r="U136" s="17"/>
      <c r="V136" s="16" t="s">
        <v>411</v>
      </c>
      <c r="W136" s="16"/>
      <c r="X136" s="16" t="s">
        <v>412</v>
      </c>
      <c r="Y136" s="17">
        <v>7.25</v>
      </c>
      <c r="Z136" s="9">
        <f t="shared" si="13"/>
        <v>0.72500000000000009</v>
      </c>
      <c r="AA136" s="32">
        <f t="shared" si="15"/>
        <v>40.785000000000004</v>
      </c>
    </row>
    <row r="137" spans="1:27" ht="135">
      <c r="A137" s="6">
        <v>135</v>
      </c>
      <c r="B137" s="16">
        <v>2023211302</v>
      </c>
      <c r="C137" s="16" t="s">
        <v>413</v>
      </c>
      <c r="D137" s="17">
        <v>85.23</v>
      </c>
      <c r="E137" s="17">
        <v>38.35</v>
      </c>
      <c r="F137" s="16"/>
      <c r="G137" s="17"/>
      <c r="H137" s="16"/>
      <c r="I137" s="17"/>
      <c r="J137" s="16"/>
      <c r="K137" s="17"/>
      <c r="L137" s="16"/>
      <c r="M137" s="17"/>
      <c r="N137" s="16"/>
      <c r="O137" s="17"/>
      <c r="P137" s="16"/>
      <c r="Q137" s="17"/>
      <c r="R137" s="16"/>
      <c r="S137" s="17"/>
      <c r="T137" s="17"/>
      <c r="U137" s="17"/>
      <c r="V137" s="16"/>
      <c r="W137" s="16" t="s">
        <v>301</v>
      </c>
      <c r="X137" s="16" t="s">
        <v>414</v>
      </c>
      <c r="Y137" s="17">
        <v>7.75</v>
      </c>
      <c r="Z137" s="9">
        <f t="shared" si="13"/>
        <v>0.77500000000000002</v>
      </c>
      <c r="AA137" s="32">
        <f t="shared" si="15"/>
        <v>39.125</v>
      </c>
    </row>
    <row r="138" spans="1:27" ht="27">
      <c r="A138" s="6">
        <v>136</v>
      </c>
      <c r="B138" s="16">
        <v>2023211296</v>
      </c>
      <c r="C138" s="16" t="s">
        <v>415</v>
      </c>
      <c r="D138" s="17">
        <v>82.82</v>
      </c>
      <c r="E138" s="17">
        <v>37.268999999999998</v>
      </c>
      <c r="F138" s="16"/>
      <c r="G138" s="17"/>
      <c r="H138" s="16"/>
      <c r="I138" s="17"/>
      <c r="J138" s="16"/>
      <c r="K138" s="17"/>
      <c r="L138" s="16"/>
      <c r="M138" s="17"/>
      <c r="N138" s="16"/>
      <c r="O138" s="17"/>
      <c r="P138" s="16"/>
      <c r="Q138" s="17"/>
      <c r="R138" s="16"/>
      <c r="S138" s="17"/>
      <c r="T138" s="17"/>
      <c r="U138" s="17"/>
      <c r="V138" s="16"/>
      <c r="W138" s="16"/>
      <c r="X138" s="16" t="s">
        <v>416</v>
      </c>
      <c r="Y138" s="17">
        <v>3</v>
      </c>
      <c r="Z138" s="9">
        <f t="shared" si="13"/>
        <v>0.30000000000000004</v>
      </c>
      <c r="AA138" s="32">
        <f t="shared" si="15"/>
        <v>37.568999999999996</v>
      </c>
    </row>
    <row r="139" spans="1:27" ht="108">
      <c r="A139" s="6">
        <v>137</v>
      </c>
      <c r="B139" s="16">
        <v>2023211303</v>
      </c>
      <c r="C139" s="16" t="s">
        <v>417</v>
      </c>
      <c r="D139" s="17">
        <v>82.63</v>
      </c>
      <c r="E139" s="17">
        <v>37.18</v>
      </c>
      <c r="F139" s="16"/>
      <c r="G139" s="17"/>
      <c r="H139" s="16"/>
      <c r="I139" s="17"/>
      <c r="J139" s="16"/>
      <c r="K139" s="17"/>
      <c r="L139" s="16"/>
      <c r="M139" s="17"/>
      <c r="N139" s="16" t="s">
        <v>418</v>
      </c>
      <c r="O139" s="17">
        <v>1.5</v>
      </c>
      <c r="P139" s="16"/>
      <c r="Q139" s="17"/>
      <c r="R139" s="16" t="s">
        <v>419</v>
      </c>
      <c r="S139" s="17">
        <v>5</v>
      </c>
      <c r="T139" s="17">
        <v>6.5</v>
      </c>
      <c r="U139" s="17">
        <v>2.93</v>
      </c>
      <c r="V139" s="16"/>
      <c r="W139" s="16"/>
      <c r="X139" s="16" t="s">
        <v>420</v>
      </c>
      <c r="Y139" s="17">
        <v>3</v>
      </c>
      <c r="Z139" s="9">
        <f t="shared" si="13"/>
        <v>0.30000000000000004</v>
      </c>
      <c r="AA139" s="32">
        <f t="shared" si="15"/>
        <v>40.409999999999997</v>
      </c>
    </row>
    <row r="140" spans="1:27" ht="229.5">
      <c r="A140" s="6">
        <v>138</v>
      </c>
      <c r="B140" s="16">
        <v>2023211299</v>
      </c>
      <c r="C140" s="16" t="s">
        <v>421</v>
      </c>
      <c r="D140" s="17">
        <v>83.59</v>
      </c>
      <c r="E140" s="17">
        <v>37.615499999999997</v>
      </c>
      <c r="F140" s="16"/>
      <c r="G140" s="17"/>
      <c r="H140" s="16"/>
      <c r="I140" s="17"/>
      <c r="J140" s="16"/>
      <c r="K140" s="17"/>
      <c r="L140" s="16"/>
      <c r="M140" s="17"/>
      <c r="N140" s="16"/>
      <c r="O140" s="17"/>
      <c r="P140" s="16"/>
      <c r="Q140" s="17"/>
      <c r="R140" s="16"/>
      <c r="S140" s="17"/>
      <c r="T140" s="17"/>
      <c r="U140" s="17"/>
      <c r="V140" s="16" t="s">
        <v>422</v>
      </c>
      <c r="W140" s="16" t="s">
        <v>423</v>
      </c>
      <c r="X140" s="16" t="s">
        <v>424</v>
      </c>
      <c r="Y140" s="17">
        <v>7.5</v>
      </c>
      <c r="Z140" s="9">
        <f t="shared" si="13"/>
        <v>0.75</v>
      </c>
      <c r="AA140" s="32">
        <f t="shared" si="15"/>
        <v>38.365499999999997</v>
      </c>
    </row>
    <row r="141" spans="1:27" ht="216">
      <c r="A141" s="6">
        <v>139</v>
      </c>
      <c r="B141" s="16">
        <v>2023211334</v>
      </c>
      <c r="C141" s="16" t="s">
        <v>425</v>
      </c>
      <c r="D141" s="17">
        <v>85.59</v>
      </c>
      <c r="E141" s="17">
        <v>38.520000000000003</v>
      </c>
      <c r="F141" s="16"/>
      <c r="G141" s="17"/>
      <c r="H141" s="16"/>
      <c r="I141" s="17"/>
      <c r="J141" s="16"/>
      <c r="K141" s="17"/>
      <c r="L141" s="16"/>
      <c r="M141" s="17"/>
      <c r="N141" s="16"/>
      <c r="O141" s="17"/>
      <c r="P141" s="16" t="s">
        <v>426</v>
      </c>
      <c r="Q141" s="17">
        <v>0</v>
      </c>
      <c r="R141" s="16" t="s">
        <v>427</v>
      </c>
      <c r="S141" s="17">
        <v>15</v>
      </c>
      <c r="T141" s="9">
        <f>G141+O141+Q141+S141</f>
        <v>15</v>
      </c>
      <c r="U141" s="17">
        <v>6.75</v>
      </c>
      <c r="V141" s="16"/>
      <c r="W141" s="16"/>
      <c r="X141" s="16" t="s">
        <v>428</v>
      </c>
      <c r="Y141" s="17">
        <v>10</v>
      </c>
      <c r="Z141" s="9">
        <f t="shared" si="13"/>
        <v>1</v>
      </c>
      <c r="AA141" s="32">
        <f t="shared" si="15"/>
        <v>46.27</v>
      </c>
    </row>
    <row r="142" spans="1:27" ht="94.5">
      <c r="A142" s="6">
        <v>140</v>
      </c>
      <c r="B142" s="16">
        <v>2023211301</v>
      </c>
      <c r="C142" s="16" t="s">
        <v>429</v>
      </c>
      <c r="D142" s="17">
        <v>84.56</v>
      </c>
      <c r="E142" s="17">
        <f>D142*0.45</f>
        <v>38.052</v>
      </c>
      <c r="F142" s="16"/>
      <c r="G142" s="17"/>
      <c r="H142" s="16"/>
      <c r="I142" s="17"/>
      <c r="J142" s="16"/>
      <c r="K142" s="17"/>
      <c r="L142" s="16"/>
      <c r="M142" s="17"/>
      <c r="N142" s="16" t="s">
        <v>430</v>
      </c>
      <c r="O142" s="17">
        <v>1.25</v>
      </c>
      <c r="P142" s="16"/>
      <c r="Q142" s="17"/>
      <c r="R142" s="16" t="s">
        <v>431</v>
      </c>
      <c r="S142" s="17">
        <v>15</v>
      </c>
      <c r="T142" s="17">
        <v>16.25</v>
      </c>
      <c r="U142" s="17">
        <f>T142*0.45</f>
        <v>7.3125</v>
      </c>
      <c r="V142" s="16"/>
      <c r="W142" s="16"/>
      <c r="X142" s="16" t="s">
        <v>432</v>
      </c>
      <c r="Y142" s="17">
        <v>3</v>
      </c>
      <c r="Z142" s="9">
        <f t="shared" si="13"/>
        <v>0.30000000000000004</v>
      </c>
      <c r="AA142" s="32">
        <f t="shared" si="15"/>
        <v>45.664499999999997</v>
      </c>
    </row>
    <row r="143" spans="1:27" ht="67.5">
      <c r="A143" s="6">
        <v>141</v>
      </c>
      <c r="B143" s="16">
        <v>2023211308</v>
      </c>
      <c r="C143" s="16" t="s">
        <v>433</v>
      </c>
      <c r="D143" s="17">
        <v>79.72</v>
      </c>
      <c r="E143" s="17">
        <v>35.880000000000003</v>
      </c>
      <c r="F143" s="16"/>
      <c r="G143" s="17"/>
      <c r="H143" s="16"/>
      <c r="I143" s="17"/>
      <c r="J143" s="16"/>
      <c r="K143" s="17"/>
      <c r="L143" s="16"/>
      <c r="M143" s="17"/>
      <c r="N143" s="16"/>
      <c r="O143" s="17"/>
      <c r="P143" s="16"/>
      <c r="Q143" s="17"/>
      <c r="R143" s="16" t="s">
        <v>434</v>
      </c>
      <c r="S143" s="17">
        <v>15</v>
      </c>
      <c r="T143" s="17">
        <v>15</v>
      </c>
      <c r="U143" s="17">
        <v>6.75</v>
      </c>
      <c r="V143" s="16" t="s">
        <v>435</v>
      </c>
      <c r="W143" s="16"/>
      <c r="X143" s="16" t="s">
        <v>436</v>
      </c>
      <c r="Y143" s="17">
        <v>4</v>
      </c>
      <c r="Z143" s="9">
        <f t="shared" si="13"/>
        <v>0.4</v>
      </c>
      <c r="AA143" s="32">
        <f t="shared" si="15"/>
        <v>43.03</v>
      </c>
    </row>
    <row r="144" spans="1:27" ht="67.5">
      <c r="A144" s="6">
        <v>142</v>
      </c>
      <c r="B144" s="16">
        <v>2023211313</v>
      </c>
      <c r="C144" s="16" t="s">
        <v>437</v>
      </c>
      <c r="D144" s="17">
        <v>85.51</v>
      </c>
      <c r="E144" s="17">
        <v>38.479500000000002</v>
      </c>
      <c r="F144" s="16"/>
      <c r="G144" s="17"/>
      <c r="H144" s="16"/>
      <c r="I144" s="17"/>
      <c r="J144" s="16"/>
      <c r="K144" s="17"/>
      <c r="L144" s="16"/>
      <c r="M144" s="17"/>
      <c r="N144" s="16"/>
      <c r="O144" s="17"/>
      <c r="P144" s="16"/>
      <c r="Q144" s="17"/>
      <c r="R144" s="16" t="s">
        <v>80</v>
      </c>
      <c r="S144" s="17">
        <v>15</v>
      </c>
      <c r="T144" s="17">
        <v>15</v>
      </c>
      <c r="U144" s="17">
        <v>6.75</v>
      </c>
      <c r="V144" s="16"/>
      <c r="W144" s="16"/>
      <c r="X144" s="16" t="s">
        <v>438</v>
      </c>
      <c r="Y144" s="17">
        <v>3</v>
      </c>
      <c r="Z144" s="9">
        <f t="shared" si="13"/>
        <v>0.30000000000000004</v>
      </c>
      <c r="AA144" s="32">
        <f t="shared" si="15"/>
        <v>45.529499999999999</v>
      </c>
    </row>
    <row r="145" spans="1:27" ht="81">
      <c r="A145" s="6">
        <v>143</v>
      </c>
      <c r="B145" s="16">
        <v>2023211309</v>
      </c>
      <c r="C145" s="16" t="s">
        <v>439</v>
      </c>
      <c r="D145" s="17">
        <v>90.75</v>
      </c>
      <c r="E145" s="17">
        <v>40.840000000000003</v>
      </c>
      <c r="F145" s="16" t="s">
        <v>440</v>
      </c>
      <c r="G145" s="17">
        <v>7</v>
      </c>
      <c r="H145" s="16"/>
      <c r="I145" s="17"/>
      <c r="J145" s="16"/>
      <c r="K145" s="17"/>
      <c r="L145" s="16"/>
      <c r="M145" s="17"/>
      <c r="N145" s="16"/>
      <c r="O145" s="17"/>
      <c r="P145" s="16"/>
      <c r="Q145" s="17"/>
      <c r="R145" s="16"/>
      <c r="S145" s="17"/>
      <c r="T145" s="17">
        <v>7</v>
      </c>
      <c r="U145" s="17">
        <v>3.15</v>
      </c>
      <c r="V145" s="16"/>
      <c r="W145" s="16"/>
      <c r="X145" s="16" t="s">
        <v>441</v>
      </c>
      <c r="Y145" s="17">
        <v>3</v>
      </c>
      <c r="Z145" s="9">
        <f t="shared" si="13"/>
        <v>0.30000000000000004</v>
      </c>
      <c r="AA145" s="32">
        <f t="shared" si="15"/>
        <v>44.29</v>
      </c>
    </row>
    <row r="146" spans="1:27" ht="67.5">
      <c r="A146" s="6">
        <v>144</v>
      </c>
      <c r="B146" s="16">
        <v>2023211305</v>
      </c>
      <c r="C146" s="16" t="s">
        <v>442</v>
      </c>
      <c r="D146" s="17">
        <v>86.33</v>
      </c>
      <c r="E146" s="17">
        <f>D146*0.45</f>
        <v>38.848500000000001</v>
      </c>
      <c r="F146" s="16"/>
      <c r="G146" s="17"/>
      <c r="H146" s="16"/>
      <c r="I146" s="17"/>
      <c r="J146" s="16"/>
      <c r="K146" s="17"/>
      <c r="L146" s="16"/>
      <c r="M146" s="17"/>
      <c r="N146" s="16"/>
      <c r="O146" s="17"/>
      <c r="P146" s="16"/>
      <c r="Q146" s="17"/>
      <c r="R146" s="16"/>
      <c r="S146" s="17"/>
      <c r="T146" s="17"/>
      <c r="U146" s="17"/>
      <c r="V146" s="16"/>
      <c r="W146" s="16"/>
      <c r="X146" s="16" t="s">
        <v>443</v>
      </c>
      <c r="Y146" s="17">
        <v>3</v>
      </c>
      <c r="Z146" s="9">
        <f t="shared" si="13"/>
        <v>0.30000000000000004</v>
      </c>
      <c r="AA146" s="32">
        <f t="shared" si="15"/>
        <v>39.148499999999999</v>
      </c>
    </row>
    <row r="147" spans="1:27" ht="54">
      <c r="A147" s="6">
        <v>145</v>
      </c>
      <c r="B147" s="16">
        <v>2023211306</v>
      </c>
      <c r="C147" s="16" t="s">
        <v>444</v>
      </c>
      <c r="D147" s="17">
        <v>87.3</v>
      </c>
      <c r="E147" s="17">
        <v>39.29</v>
      </c>
      <c r="F147" s="16"/>
      <c r="G147" s="17"/>
      <c r="H147" s="16"/>
      <c r="I147" s="17"/>
      <c r="J147" s="16"/>
      <c r="K147" s="17"/>
      <c r="L147" s="16"/>
      <c r="M147" s="17"/>
      <c r="N147" s="16"/>
      <c r="O147" s="17"/>
      <c r="P147" s="16"/>
      <c r="Q147" s="17"/>
      <c r="R147" s="16"/>
      <c r="S147" s="17"/>
      <c r="T147" s="17"/>
      <c r="U147" s="17"/>
      <c r="V147" s="16"/>
      <c r="W147" s="16"/>
      <c r="X147" s="16" t="s">
        <v>445</v>
      </c>
      <c r="Y147" s="17">
        <v>3</v>
      </c>
      <c r="Z147" s="9">
        <f t="shared" si="13"/>
        <v>0.30000000000000004</v>
      </c>
      <c r="AA147" s="32">
        <f t="shared" si="15"/>
        <v>39.589999999999996</v>
      </c>
    </row>
    <row r="148" spans="1:27" ht="162">
      <c r="A148" s="6">
        <v>146</v>
      </c>
      <c r="B148" s="16">
        <v>2023211329</v>
      </c>
      <c r="C148" s="16" t="s">
        <v>446</v>
      </c>
      <c r="D148" s="17">
        <v>79.38</v>
      </c>
      <c r="E148" s="17">
        <v>35.720999999999997</v>
      </c>
      <c r="F148" s="16"/>
      <c r="G148" s="17"/>
      <c r="H148" s="16"/>
      <c r="I148" s="17"/>
      <c r="J148" s="16"/>
      <c r="K148" s="17"/>
      <c r="L148" s="16"/>
      <c r="M148" s="17"/>
      <c r="N148" s="16"/>
      <c r="O148" s="17"/>
      <c r="P148" s="16"/>
      <c r="Q148" s="17"/>
      <c r="R148" s="16" t="s">
        <v>447</v>
      </c>
      <c r="S148" s="17">
        <v>5</v>
      </c>
      <c r="T148" s="17">
        <v>5</v>
      </c>
      <c r="U148" s="17">
        <v>2.25</v>
      </c>
      <c r="V148" s="16" t="s">
        <v>301</v>
      </c>
      <c r="W148" s="16"/>
      <c r="X148" s="16" t="s">
        <v>448</v>
      </c>
      <c r="Y148" s="17">
        <v>4</v>
      </c>
      <c r="Z148" s="9">
        <f t="shared" si="13"/>
        <v>0.4</v>
      </c>
      <c r="AA148" s="32">
        <f t="shared" si="15"/>
        <v>38.370999999999995</v>
      </c>
    </row>
    <row r="149" spans="1:27" ht="81">
      <c r="A149" s="6">
        <v>147</v>
      </c>
      <c r="B149" s="16">
        <v>2023211288</v>
      </c>
      <c r="C149" s="16" t="s">
        <v>449</v>
      </c>
      <c r="D149" s="17">
        <v>82.81</v>
      </c>
      <c r="E149" s="17">
        <v>37.26</v>
      </c>
      <c r="F149" s="16"/>
      <c r="G149" s="17"/>
      <c r="H149" s="16"/>
      <c r="I149" s="17"/>
      <c r="J149" s="16"/>
      <c r="K149" s="17"/>
      <c r="L149" s="16"/>
      <c r="M149" s="17"/>
      <c r="N149" s="16"/>
      <c r="O149" s="17"/>
      <c r="P149" s="16"/>
      <c r="Q149" s="17"/>
      <c r="R149" s="16" t="s">
        <v>450</v>
      </c>
      <c r="S149" s="17">
        <v>15</v>
      </c>
      <c r="T149" s="17"/>
      <c r="U149" s="17">
        <v>6.75</v>
      </c>
      <c r="V149" s="16" t="s">
        <v>451</v>
      </c>
      <c r="W149" s="16"/>
      <c r="X149" s="16" t="s">
        <v>452</v>
      </c>
      <c r="Y149" s="17">
        <v>9</v>
      </c>
      <c r="Z149" s="9">
        <f t="shared" si="13"/>
        <v>0.9</v>
      </c>
      <c r="AA149" s="32">
        <f t="shared" si="15"/>
        <v>44.91</v>
      </c>
    </row>
    <row r="150" spans="1:27" ht="256.5">
      <c r="A150" s="6">
        <v>148</v>
      </c>
      <c r="B150" s="16">
        <v>2023211289</v>
      </c>
      <c r="C150" s="16" t="s">
        <v>453</v>
      </c>
      <c r="D150" s="17">
        <v>86.49</v>
      </c>
      <c r="E150" s="17">
        <v>38.92</v>
      </c>
      <c r="F150" s="16"/>
      <c r="G150" s="17"/>
      <c r="H150" s="16"/>
      <c r="I150" s="17"/>
      <c r="J150" s="16"/>
      <c r="K150" s="17"/>
      <c r="L150" s="16"/>
      <c r="M150" s="17"/>
      <c r="N150" s="16"/>
      <c r="O150" s="17"/>
      <c r="P150" s="16"/>
      <c r="Q150" s="17"/>
      <c r="R150" s="16" t="s">
        <v>454</v>
      </c>
      <c r="S150" s="17">
        <v>5</v>
      </c>
      <c r="T150" s="17">
        <v>5</v>
      </c>
      <c r="U150" s="17">
        <v>2.25</v>
      </c>
      <c r="V150" s="16" t="s">
        <v>176</v>
      </c>
      <c r="W150" s="16"/>
      <c r="X150" s="16" t="s">
        <v>455</v>
      </c>
      <c r="Y150" s="17">
        <v>10</v>
      </c>
      <c r="Z150" s="9">
        <f t="shared" si="13"/>
        <v>1</v>
      </c>
      <c r="AA150" s="32">
        <f t="shared" si="15"/>
        <v>42.17</v>
      </c>
    </row>
    <row r="151" spans="1:27" ht="81">
      <c r="A151" s="6">
        <v>149</v>
      </c>
      <c r="B151" s="20">
        <v>2023211346</v>
      </c>
      <c r="C151" s="20" t="s">
        <v>456</v>
      </c>
      <c r="D151" s="33">
        <v>83.58</v>
      </c>
      <c r="E151" s="33">
        <v>37.61</v>
      </c>
      <c r="F151" s="20"/>
      <c r="G151" s="33"/>
      <c r="H151" s="20"/>
      <c r="I151" s="33"/>
      <c r="J151" s="20"/>
      <c r="K151" s="33"/>
      <c r="L151" s="20"/>
      <c r="M151" s="33"/>
      <c r="N151" s="20"/>
      <c r="O151" s="33"/>
      <c r="P151" s="20"/>
      <c r="Q151" s="33"/>
      <c r="R151" s="20"/>
      <c r="S151" s="33"/>
      <c r="T151" s="33"/>
      <c r="U151" s="33"/>
      <c r="V151" s="20"/>
      <c r="W151" s="20"/>
      <c r="X151" s="30" t="s">
        <v>457</v>
      </c>
      <c r="Y151" s="33">
        <v>3.75</v>
      </c>
      <c r="Z151" s="9">
        <f t="shared" si="13"/>
        <v>0.375</v>
      </c>
      <c r="AA151" s="32">
        <f t="shared" si="15"/>
        <v>37.984999999999999</v>
      </c>
    </row>
    <row r="152" spans="1:27" ht="81">
      <c r="A152" s="6">
        <v>150</v>
      </c>
      <c r="B152" s="19">
        <v>2023211294</v>
      </c>
      <c r="C152" s="8" t="s">
        <v>458</v>
      </c>
      <c r="D152" s="14">
        <v>86.29</v>
      </c>
      <c r="E152" s="14">
        <f>86.29*0.45</f>
        <v>38.830500000000001</v>
      </c>
      <c r="F152" s="8"/>
      <c r="G152" s="14"/>
      <c r="H152" s="8"/>
      <c r="I152" s="14"/>
      <c r="J152" s="8"/>
      <c r="K152" s="14"/>
      <c r="L152" s="8"/>
      <c r="M152" s="14"/>
      <c r="N152" s="8"/>
      <c r="O152" s="14"/>
      <c r="P152" s="8"/>
      <c r="Q152" s="14"/>
      <c r="R152" s="16" t="s">
        <v>459</v>
      </c>
      <c r="S152" s="14">
        <v>5</v>
      </c>
      <c r="T152" s="14">
        <v>5</v>
      </c>
      <c r="U152" s="14">
        <f>5*0.45</f>
        <v>2.25</v>
      </c>
      <c r="V152" s="8"/>
      <c r="W152" s="16"/>
      <c r="X152" s="16" t="s">
        <v>460</v>
      </c>
      <c r="Y152" s="14">
        <v>3</v>
      </c>
      <c r="Z152" s="9">
        <f t="shared" si="13"/>
        <v>0.30000000000000004</v>
      </c>
      <c r="AA152" s="32">
        <f t="shared" si="15"/>
        <v>41.380499999999998</v>
      </c>
    </row>
    <row r="153" spans="1:27" ht="216">
      <c r="A153" s="6">
        <v>151</v>
      </c>
      <c r="B153" s="23">
        <v>2023211324</v>
      </c>
      <c r="C153" s="16" t="s">
        <v>461</v>
      </c>
      <c r="D153" s="17">
        <v>82.08</v>
      </c>
      <c r="E153" s="17">
        <v>36.94</v>
      </c>
      <c r="F153" s="16" t="s">
        <v>462</v>
      </c>
      <c r="G153" s="17">
        <v>3.75</v>
      </c>
      <c r="H153" s="16"/>
      <c r="I153" s="17"/>
      <c r="J153" s="16"/>
      <c r="K153" s="17"/>
      <c r="L153" s="16"/>
      <c r="M153" s="17"/>
      <c r="N153" s="16"/>
      <c r="O153" s="17"/>
      <c r="P153" s="16" t="s">
        <v>463</v>
      </c>
      <c r="Q153" s="17">
        <v>10</v>
      </c>
      <c r="R153" s="16"/>
      <c r="S153" s="17"/>
      <c r="T153" s="9">
        <f>G153+O153+Q153+S153</f>
        <v>13.75</v>
      </c>
      <c r="U153" s="17">
        <v>6.19</v>
      </c>
      <c r="V153" s="16" t="s">
        <v>464</v>
      </c>
      <c r="W153" s="16"/>
      <c r="X153" s="16" t="s">
        <v>465</v>
      </c>
      <c r="Y153" s="17">
        <v>7</v>
      </c>
      <c r="Z153" s="9">
        <f t="shared" si="13"/>
        <v>0.70000000000000007</v>
      </c>
      <c r="AA153" s="32">
        <f t="shared" si="15"/>
        <v>43.83</v>
      </c>
    </row>
    <row r="154" spans="1:27" ht="54">
      <c r="A154" s="6">
        <v>152</v>
      </c>
      <c r="B154" s="8">
        <v>2023211316</v>
      </c>
      <c r="C154" s="8" t="s">
        <v>466</v>
      </c>
      <c r="D154" s="14">
        <v>82.82</v>
      </c>
      <c r="E154" s="36">
        <f t="shared" ref="E154:E187" si="16">D154*0.45</f>
        <v>37.268999999999998</v>
      </c>
      <c r="F154" s="16"/>
      <c r="G154" s="17"/>
      <c r="H154" s="16"/>
      <c r="I154" s="17"/>
      <c r="J154" s="16"/>
      <c r="K154" s="17"/>
      <c r="L154" s="16"/>
      <c r="M154" s="17"/>
      <c r="N154" s="17"/>
      <c r="O154" s="17"/>
      <c r="P154" s="39"/>
      <c r="Q154" s="39"/>
      <c r="R154" s="39"/>
      <c r="S154" s="39"/>
      <c r="T154" s="39"/>
      <c r="U154" s="39"/>
      <c r="V154" s="16"/>
      <c r="W154" s="16"/>
      <c r="X154" s="16" t="s">
        <v>467</v>
      </c>
      <c r="Y154" s="14">
        <v>3</v>
      </c>
      <c r="Z154" s="9">
        <f t="shared" si="13"/>
        <v>0.30000000000000004</v>
      </c>
      <c r="AA154" s="32">
        <f t="shared" si="15"/>
        <v>37.568999999999996</v>
      </c>
    </row>
    <row r="155" spans="1:27" ht="54">
      <c r="A155" s="6">
        <v>153</v>
      </c>
      <c r="B155" s="8">
        <v>2023211317</v>
      </c>
      <c r="C155" s="8" t="s">
        <v>468</v>
      </c>
      <c r="D155" s="14">
        <v>85.06</v>
      </c>
      <c r="E155" s="36">
        <f t="shared" si="16"/>
        <v>38.277000000000001</v>
      </c>
      <c r="F155" s="16"/>
      <c r="G155" s="17"/>
      <c r="H155" s="16"/>
      <c r="I155" s="17"/>
      <c r="J155" s="16"/>
      <c r="K155" s="17"/>
      <c r="L155" s="16"/>
      <c r="M155" s="17"/>
      <c r="N155" s="17"/>
      <c r="O155" s="17"/>
      <c r="P155" s="39"/>
      <c r="Q155" s="39"/>
      <c r="R155" s="39"/>
      <c r="S155" s="39"/>
      <c r="T155" s="39"/>
      <c r="U155" s="39"/>
      <c r="V155" s="16"/>
      <c r="W155" s="16"/>
      <c r="X155" s="16" t="s">
        <v>467</v>
      </c>
      <c r="Y155" s="14">
        <v>3</v>
      </c>
      <c r="Z155" s="9">
        <f t="shared" si="13"/>
        <v>0.30000000000000004</v>
      </c>
      <c r="AA155" s="32">
        <f t="shared" si="15"/>
        <v>38.576999999999998</v>
      </c>
    </row>
    <row r="156" spans="1:27" ht="54">
      <c r="A156" s="6">
        <v>154</v>
      </c>
      <c r="B156" s="8">
        <v>2023211297</v>
      </c>
      <c r="C156" s="8" t="s">
        <v>469</v>
      </c>
      <c r="D156" s="14">
        <v>85.49</v>
      </c>
      <c r="E156" s="36">
        <f t="shared" si="16"/>
        <v>38.470500000000001</v>
      </c>
      <c r="F156" s="16"/>
      <c r="G156" s="17"/>
      <c r="H156" s="16"/>
      <c r="I156" s="17"/>
      <c r="J156" s="16"/>
      <c r="K156" s="17"/>
      <c r="L156" s="16"/>
      <c r="M156" s="17"/>
      <c r="N156" s="17"/>
      <c r="O156" s="17"/>
      <c r="P156" s="39"/>
      <c r="Q156" s="39"/>
      <c r="R156" s="39"/>
      <c r="S156" s="39"/>
      <c r="T156" s="39"/>
      <c r="U156" s="39"/>
      <c r="V156" s="16" t="s">
        <v>470</v>
      </c>
      <c r="W156" s="16"/>
      <c r="X156" s="16" t="s">
        <v>467</v>
      </c>
      <c r="Y156" s="14">
        <v>4</v>
      </c>
      <c r="Z156" s="9">
        <f t="shared" si="13"/>
        <v>0.4</v>
      </c>
      <c r="AA156" s="32">
        <f t="shared" si="15"/>
        <v>38.8705</v>
      </c>
    </row>
    <row r="157" spans="1:27" ht="54">
      <c r="A157" s="6">
        <v>155</v>
      </c>
      <c r="B157" s="8">
        <v>2023211328</v>
      </c>
      <c r="C157" s="8" t="s">
        <v>471</v>
      </c>
      <c r="D157" s="14">
        <v>84.78</v>
      </c>
      <c r="E157" s="36">
        <f t="shared" si="16"/>
        <v>38.151000000000003</v>
      </c>
      <c r="F157" s="16"/>
      <c r="G157" s="17"/>
      <c r="H157" s="16"/>
      <c r="I157" s="17"/>
      <c r="J157" s="16"/>
      <c r="K157" s="17"/>
      <c r="L157" s="16"/>
      <c r="M157" s="17"/>
      <c r="N157" s="17"/>
      <c r="O157" s="17"/>
      <c r="P157" s="39"/>
      <c r="Q157" s="39"/>
      <c r="R157" s="39"/>
      <c r="S157" s="39"/>
      <c r="T157" s="39"/>
      <c r="U157" s="39"/>
      <c r="V157" s="16"/>
      <c r="W157" s="16"/>
      <c r="X157" s="16" t="s">
        <v>467</v>
      </c>
      <c r="Y157" s="14">
        <v>3</v>
      </c>
      <c r="Z157" s="9">
        <f t="shared" si="13"/>
        <v>0.30000000000000004</v>
      </c>
      <c r="AA157" s="32">
        <f t="shared" si="15"/>
        <v>38.451000000000001</v>
      </c>
    </row>
    <row r="158" spans="1:27" ht="135">
      <c r="A158" s="6">
        <v>156</v>
      </c>
      <c r="B158" s="8">
        <v>2023211330</v>
      </c>
      <c r="C158" s="8" t="s">
        <v>472</v>
      </c>
      <c r="D158" s="14">
        <v>83.69</v>
      </c>
      <c r="E158" s="36">
        <f t="shared" si="16"/>
        <v>37.660499999999999</v>
      </c>
      <c r="F158" s="16"/>
      <c r="G158" s="17"/>
      <c r="H158" s="16"/>
      <c r="I158" s="17"/>
      <c r="J158" s="16"/>
      <c r="K158" s="17"/>
      <c r="L158" s="16"/>
      <c r="M158" s="17"/>
      <c r="N158" s="17"/>
      <c r="O158" s="17"/>
      <c r="P158" s="39"/>
      <c r="Q158" s="39"/>
      <c r="R158" s="39"/>
      <c r="S158" s="39"/>
      <c r="T158" s="39"/>
      <c r="U158" s="39"/>
      <c r="V158" s="16" t="s">
        <v>473</v>
      </c>
      <c r="W158" s="16"/>
      <c r="X158" s="16" t="s">
        <v>474</v>
      </c>
      <c r="Y158" s="14">
        <v>8.75</v>
      </c>
      <c r="Z158" s="9">
        <f t="shared" si="13"/>
        <v>0.875</v>
      </c>
      <c r="AA158" s="32">
        <f t="shared" si="15"/>
        <v>38.535499999999999</v>
      </c>
    </row>
    <row r="159" spans="1:27" ht="202.5">
      <c r="A159" s="6">
        <v>157</v>
      </c>
      <c r="B159" s="8">
        <v>2023211389</v>
      </c>
      <c r="C159" s="8" t="s">
        <v>475</v>
      </c>
      <c r="D159" s="14">
        <v>88.85</v>
      </c>
      <c r="E159" s="36">
        <f t="shared" si="16"/>
        <v>39.982500000000002</v>
      </c>
      <c r="F159" s="16"/>
      <c r="G159" s="17"/>
      <c r="H159" s="16"/>
      <c r="I159" s="17"/>
      <c r="J159" s="16"/>
      <c r="K159" s="17"/>
      <c r="L159" s="16"/>
      <c r="M159" s="17"/>
      <c r="N159" s="17"/>
      <c r="O159" s="17"/>
      <c r="P159" s="39"/>
      <c r="Q159" s="39"/>
      <c r="R159" s="39"/>
      <c r="S159" s="39"/>
      <c r="T159" s="39"/>
      <c r="U159" s="39"/>
      <c r="V159" s="16"/>
      <c r="W159" s="16"/>
      <c r="X159" s="16" t="s">
        <v>476</v>
      </c>
      <c r="Y159" s="14">
        <v>10</v>
      </c>
      <c r="Z159" s="9">
        <f t="shared" si="13"/>
        <v>1</v>
      </c>
      <c r="AA159" s="32">
        <f t="shared" si="15"/>
        <v>40.982500000000002</v>
      </c>
    </row>
    <row r="160" spans="1:27" ht="54">
      <c r="A160" s="6">
        <v>158</v>
      </c>
      <c r="B160" s="8">
        <v>2023211373</v>
      </c>
      <c r="C160" s="8" t="s">
        <v>477</v>
      </c>
      <c r="D160" s="14">
        <v>88.35</v>
      </c>
      <c r="E160" s="36">
        <f t="shared" si="16"/>
        <v>39.7575</v>
      </c>
      <c r="F160" s="16"/>
      <c r="G160" s="17"/>
      <c r="H160" s="16"/>
      <c r="I160" s="17"/>
      <c r="J160" s="16"/>
      <c r="K160" s="17"/>
      <c r="L160" s="16"/>
      <c r="M160" s="17"/>
      <c r="N160" s="17"/>
      <c r="O160" s="17"/>
      <c r="P160" s="39"/>
      <c r="Q160" s="39"/>
      <c r="R160" s="39"/>
      <c r="S160" s="39"/>
      <c r="T160" s="39"/>
      <c r="U160" s="39"/>
      <c r="V160" s="16"/>
      <c r="W160" s="16"/>
      <c r="X160" s="16" t="s">
        <v>467</v>
      </c>
      <c r="Y160" s="14">
        <v>3</v>
      </c>
      <c r="Z160" s="9">
        <f t="shared" si="13"/>
        <v>0.30000000000000004</v>
      </c>
      <c r="AA160" s="32">
        <f t="shared" si="15"/>
        <v>40.057499999999997</v>
      </c>
    </row>
    <row r="161" spans="1:27" ht="243">
      <c r="A161" s="6">
        <v>159</v>
      </c>
      <c r="B161" s="8">
        <v>2023211390</v>
      </c>
      <c r="C161" s="8" t="s">
        <v>478</v>
      </c>
      <c r="D161" s="14">
        <v>86.84</v>
      </c>
      <c r="E161" s="36">
        <f t="shared" si="16"/>
        <v>39.078000000000003</v>
      </c>
      <c r="F161" s="16"/>
      <c r="G161" s="17"/>
      <c r="H161" s="16"/>
      <c r="I161" s="17"/>
      <c r="J161" s="16"/>
      <c r="K161" s="17"/>
      <c r="L161" s="16"/>
      <c r="M161" s="17"/>
      <c r="N161" s="17"/>
      <c r="O161" s="17"/>
      <c r="P161" s="39"/>
      <c r="Q161" s="39"/>
      <c r="R161" s="39"/>
      <c r="S161" s="39"/>
      <c r="T161" s="39"/>
      <c r="U161" s="39"/>
      <c r="V161" s="16"/>
      <c r="W161" s="16"/>
      <c r="X161" s="16" t="s">
        <v>479</v>
      </c>
      <c r="Y161" s="14">
        <v>10</v>
      </c>
      <c r="Z161" s="9">
        <f t="shared" si="13"/>
        <v>1</v>
      </c>
      <c r="AA161" s="32">
        <f t="shared" si="15"/>
        <v>40.078000000000003</v>
      </c>
    </row>
    <row r="162" spans="1:27" ht="121.5">
      <c r="A162" s="6">
        <v>160</v>
      </c>
      <c r="B162" s="8" t="s">
        <v>480</v>
      </c>
      <c r="C162" s="8" t="s">
        <v>481</v>
      </c>
      <c r="D162" s="14">
        <v>85.57</v>
      </c>
      <c r="E162" s="36">
        <f t="shared" si="16"/>
        <v>38.506499999999996</v>
      </c>
      <c r="F162" s="16"/>
      <c r="G162" s="17"/>
      <c r="H162" s="16"/>
      <c r="I162" s="17"/>
      <c r="J162" s="16"/>
      <c r="K162" s="17"/>
      <c r="L162" s="16"/>
      <c r="M162" s="17"/>
      <c r="N162" s="17"/>
      <c r="O162" s="17"/>
      <c r="P162" s="39"/>
      <c r="Q162" s="39"/>
      <c r="R162" s="39"/>
      <c r="S162" s="39"/>
      <c r="T162" s="39"/>
      <c r="U162" s="39"/>
      <c r="V162" s="16"/>
      <c r="W162" s="16"/>
      <c r="X162" s="16" t="s">
        <v>482</v>
      </c>
      <c r="Y162" s="14">
        <v>7</v>
      </c>
      <c r="Z162" s="9">
        <f t="shared" si="13"/>
        <v>0.70000000000000007</v>
      </c>
      <c r="AA162" s="32">
        <f t="shared" si="15"/>
        <v>39.206499999999998</v>
      </c>
    </row>
    <row r="163" spans="1:27" ht="54">
      <c r="A163" s="6">
        <v>161</v>
      </c>
      <c r="B163" s="8">
        <v>2023211318</v>
      </c>
      <c r="C163" s="8" t="s">
        <v>483</v>
      </c>
      <c r="D163" s="14">
        <v>90.32</v>
      </c>
      <c r="E163" s="36">
        <f t="shared" si="16"/>
        <v>40.643999999999998</v>
      </c>
      <c r="F163" s="16"/>
      <c r="G163" s="17"/>
      <c r="H163" s="16"/>
      <c r="I163" s="17"/>
      <c r="J163" s="16"/>
      <c r="K163" s="17"/>
      <c r="L163" s="39"/>
      <c r="M163" s="39"/>
      <c r="N163" s="39"/>
      <c r="O163" s="39"/>
      <c r="P163" s="39"/>
      <c r="Q163" s="39"/>
      <c r="R163" s="16" t="s">
        <v>484</v>
      </c>
      <c r="S163" s="17">
        <v>5</v>
      </c>
      <c r="T163" s="17">
        <v>5</v>
      </c>
      <c r="U163" s="17">
        <v>2.25</v>
      </c>
      <c r="V163" s="16"/>
      <c r="W163" s="16"/>
      <c r="X163" s="16" t="s">
        <v>485</v>
      </c>
      <c r="Y163" s="14">
        <v>3</v>
      </c>
      <c r="Z163" s="9">
        <f t="shared" si="13"/>
        <v>0.30000000000000004</v>
      </c>
      <c r="AA163" s="32">
        <f t="shared" si="15"/>
        <v>43.193999999999996</v>
      </c>
    </row>
    <row r="164" spans="1:27" ht="94.5">
      <c r="A164" s="6">
        <v>162</v>
      </c>
      <c r="B164" s="37">
        <v>2023211331</v>
      </c>
      <c r="C164" s="37" t="s">
        <v>486</v>
      </c>
      <c r="D164" s="38">
        <v>87.36</v>
      </c>
      <c r="E164" s="36">
        <f t="shared" si="16"/>
        <v>39.311999999999998</v>
      </c>
      <c r="F164" s="16"/>
      <c r="G164" s="17"/>
      <c r="H164" s="16"/>
      <c r="I164" s="17"/>
      <c r="J164" s="16"/>
      <c r="K164" s="17"/>
      <c r="L164" s="39"/>
      <c r="M164" s="39"/>
      <c r="N164" s="39"/>
      <c r="O164" s="39"/>
      <c r="P164" s="39"/>
      <c r="Q164" s="39"/>
      <c r="R164" s="41" t="s">
        <v>487</v>
      </c>
      <c r="S164" s="42">
        <v>5</v>
      </c>
      <c r="T164" s="42">
        <v>5</v>
      </c>
      <c r="U164" s="42">
        <v>2.25</v>
      </c>
      <c r="V164" s="16"/>
      <c r="W164" s="16"/>
      <c r="X164" s="41" t="s">
        <v>488</v>
      </c>
      <c r="Y164" s="38">
        <v>5</v>
      </c>
      <c r="Z164" s="9">
        <f t="shared" si="13"/>
        <v>0.5</v>
      </c>
      <c r="AA164" s="32">
        <f t="shared" si="15"/>
        <v>42.061999999999998</v>
      </c>
    </row>
    <row r="165" spans="1:27" ht="94.5">
      <c r="A165" s="6">
        <v>163</v>
      </c>
      <c r="B165" s="37">
        <v>2023211332</v>
      </c>
      <c r="C165" s="37" t="s">
        <v>489</v>
      </c>
      <c r="D165" s="38">
        <v>87.39</v>
      </c>
      <c r="E165" s="36">
        <f t="shared" si="16"/>
        <v>39.325499999999998</v>
      </c>
      <c r="F165" s="16"/>
      <c r="G165" s="17"/>
      <c r="H165" s="16"/>
      <c r="I165" s="17"/>
      <c r="J165" s="16"/>
      <c r="K165" s="17"/>
      <c r="L165" s="39"/>
      <c r="M165" s="39"/>
      <c r="N165" s="39"/>
      <c r="O165" s="39"/>
      <c r="P165" s="39"/>
      <c r="Q165" s="39"/>
      <c r="R165" s="41" t="s">
        <v>487</v>
      </c>
      <c r="S165" s="42">
        <v>5</v>
      </c>
      <c r="T165" s="42">
        <v>5</v>
      </c>
      <c r="U165" s="42">
        <v>2.25</v>
      </c>
      <c r="V165" s="16"/>
      <c r="W165" s="16"/>
      <c r="X165" s="41" t="s">
        <v>490</v>
      </c>
      <c r="Y165" s="38">
        <v>7</v>
      </c>
      <c r="Z165" s="9">
        <f t="shared" si="13"/>
        <v>0.70000000000000007</v>
      </c>
      <c r="AA165" s="32">
        <f t="shared" si="15"/>
        <v>42.275500000000001</v>
      </c>
    </row>
    <row r="166" spans="1:27" ht="216">
      <c r="A166" s="6">
        <v>164</v>
      </c>
      <c r="B166" s="8">
        <v>2023211336</v>
      </c>
      <c r="C166" s="8" t="s">
        <v>491</v>
      </c>
      <c r="D166" s="38">
        <v>84.92</v>
      </c>
      <c r="E166" s="36">
        <f t="shared" si="16"/>
        <v>38.213999999999999</v>
      </c>
      <c r="F166" s="16"/>
      <c r="G166" s="17"/>
      <c r="H166" s="16"/>
      <c r="I166" s="17"/>
      <c r="J166" s="16"/>
      <c r="K166" s="17"/>
      <c r="L166" s="39"/>
      <c r="M166" s="39"/>
      <c r="N166" s="39"/>
      <c r="O166" s="39"/>
      <c r="P166" s="39"/>
      <c r="Q166" s="39"/>
      <c r="R166" s="30"/>
      <c r="S166" s="17"/>
      <c r="T166" s="17"/>
      <c r="U166" s="17"/>
      <c r="V166" s="16"/>
      <c r="W166" s="16"/>
      <c r="X166" s="30" t="s">
        <v>492</v>
      </c>
      <c r="Y166" s="14">
        <v>10</v>
      </c>
      <c r="Z166" s="9">
        <f t="shared" si="13"/>
        <v>1</v>
      </c>
      <c r="AA166" s="32">
        <f t="shared" si="15"/>
        <v>39.213999999999999</v>
      </c>
    </row>
    <row r="167" spans="1:27" ht="67.5">
      <c r="A167" s="6">
        <v>165</v>
      </c>
      <c r="B167" s="8">
        <v>2023211387</v>
      </c>
      <c r="C167" s="8" t="s">
        <v>493</v>
      </c>
      <c r="D167" s="38">
        <v>83.46</v>
      </c>
      <c r="E167" s="36">
        <f t="shared" si="16"/>
        <v>37.556999999999995</v>
      </c>
      <c r="F167" s="16"/>
      <c r="G167" s="17"/>
      <c r="H167" s="16"/>
      <c r="I167" s="17"/>
      <c r="J167" s="16"/>
      <c r="K167" s="17"/>
      <c r="L167" s="39"/>
      <c r="M167" s="39"/>
      <c r="N167" s="39"/>
      <c r="O167" s="39"/>
      <c r="P167" s="39"/>
      <c r="Q167" s="39"/>
      <c r="R167" s="16" t="s">
        <v>494</v>
      </c>
      <c r="S167" s="17">
        <v>5</v>
      </c>
      <c r="T167" s="17">
        <v>5</v>
      </c>
      <c r="U167" s="17">
        <v>2.25</v>
      </c>
      <c r="V167" s="16"/>
      <c r="W167" s="16"/>
      <c r="X167" s="41" t="s">
        <v>495</v>
      </c>
      <c r="Y167" s="14">
        <v>3</v>
      </c>
      <c r="Z167" s="9">
        <f t="shared" si="13"/>
        <v>0.30000000000000004</v>
      </c>
      <c r="AA167" s="32">
        <f t="shared" si="15"/>
        <v>40.106999999999992</v>
      </c>
    </row>
    <row r="168" spans="1:27" ht="54">
      <c r="A168" s="6">
        <v>166</v>
      </c>
      <c r="B168" s="8">
        <v>2023211325</v>
      </c>
      <c r="C168" s="8" t="s">
        <v>496</v>
      </c>
      <c r="D168" s="38">
        <v>86.06</v>
      </c>
      <c r="E168" s="36">
        <f t="shared" si="16"/>
        <v>38.727000000000004</v>
      </c>
      <c r="F168" s="16"/>
      <c r="G168" s="17"/>
      <c r="H168" s="16"/>
      <c r="I168" s="17"/>
      <c r="J168" s="16"/>
      <c r="K168" s="17"/>
      <c r="L168" s="39"/>
      <c r="M168" s="39"/>
      <c r="N168" s="39"/>
      <c r="O168" s="39"/>
      <c r="P168" s="39"/>
      <c r="Q168" s="39"/>
      <c r="R168" s="16"/>
      <c r="S168" s="17"/>
      <c r="T168" s="17"/>
      <c r="U168" s="17"/>
      <c r="V168" s="16"/>
      <c r="W168" s="16"/>
      <c r="X168" s="16" t="s">
        <v>497</v>
      </c>
      <c r="Y168" s="14">
        <v>3</v>
      </c>
      <c r="Z168" s="9">
        <f t="shared" si="13"/>
        <v>0.30000000000000004</v>
      </c>
      <c r="AA168" s="32">
        <f t="shared" si="15"/>
        <v>39.027000000000001</v>
      </c>
    </row>
    <row r="169" spans="1:27" ht="94.5">
      <c r="A169" s="6">
        <v>167</v>
      </c>
      <c r="B169" s="8">
        <v>2023211365</v>
      </c>
      <c r="C169" s="8" t="s">
        <v>498</v>
      </c>
      <c r="D169" s="38">
        <v>86.91</v>
      </c>
      <c r="E169" s="36">
        <f t="shared" si="16"/>
        <v>39.109499999999997</v>
      </c>
      <c r="F169" s="16"/>
      <c r="G169" s="17"/>
      <c r="H169" s="16"/>
      <c r="I169" s="17"/>
      <c r="J169" s="16"/>
      <c r="K169" s="17"/>
      <c r="L169" s="39"/>
      <c r="M169" s="39"/>
      <c r="N169" s="39"/>
      <c r="O169" s="39"/>
      <c r="P169" s="39"/>
      <c r="Q169" s="39"/>
      <c r="R169" s="30" t="s">
        <v>499</v>
      </c>
      <c r="S169" s="17">
        <v>5</v>
      </c>
      <c r="T169" s="17">
        <v>5</v>
      </c>
      <c r="U169" s="17">
        <v>2.25</v>
      </c>
      <c r="V169" s="30" t="s">
        <v>500</v>
      </c>
      <c r="W169" s="16"/>
      <c r="X169" s="41" t="s">
        <v>501</v>
      </c>
      <c r="Y169" s="14">
        <v>8</v>
      </c>
      <c r="Z169" s="9">
        <f t="shared" si="13"/>
        <v>0.8</v>
      </c>
      <c r="AA169" s="32">
        <f t="shared" si="15"/>
        <v>42.159499999999994</v>
      </c>
    </row>
    <row r="170" spans="1:27" ht="81">
      <c r="A170" s="6">
        <v>168</v>
      </c>
      <c r="B170" s="8">
        <v>2023211355</v>
      </c>
      <c r="C170" s="20" t="s">
        <v>502</v>
      </c>
      <c r="D170" s="38">
        <v>85.86</v>
      </c>
      <c r="E170" s="36">
        <f t="shared" si="16"/>
        <v>38.637</v>
      </c>
      <c r="F170" s="30"/>
      <c r="G170" s="40"/>
      <c r="H170" s="30"/>
      <c r="I170" s="40"/>
      <c r="J170" s="30"/>
      <c r="K170" s="40"/>
      <c r="L170" s="39"/>
      <c r="M170" s="39"/>
      <c r="N170" s="39"/>
      <c r="O170" s="39"/>
      <c r="P170" s="39"/>
      <c r="Q170" s="39"/>
      <c r="R170" s="30"/>
      <c r="S170" s="40"/>
      <c r="T170" s="40"/>
      <c r="U170" s="40"/>
      <c r="V170" s="30" t="s">
        <v>503</v>
      </c>
      <c r="W170" s="30"/>
      <c r="X170" s="30" t="s">
        <v>504</v>
      </c>
      <c r="Y170" s="33">
        <v>6</v>
      </c>
      <c r="Z170" s="9">
        <f t="shared" si="13"/>
        <v>0.60000000000000009</v>
      </c>
      <c r="AA170" s="32">
        <f t="shared" si="15"/>
        <v>39.237000000000002</v>
      </c>
    </row>
    <row r="171" spans="1:27" ht="81">
      <c r="A171" s="6">
        <v>169</v>
      </c>
      <c r="B171" s="8">
        <v>2023211359</v>
      </c>
      <c r="C171" s="8" t="s">
        <v>505</v>
      </c>
      <c r="D171" s="38">
        <v>85.61</v>
      </c>
      <c r="E171" s="36">
        <f t="shared" si="16"/>
        <v>38.524500000000003</v>
      </c>
      <c r="F171" s="16"/>
      <c r="G171" s="17"/>
      <c r="H171" s="16"/>
      <c r="I171" s="17"/>
      <c r="J171" s="16"/>
      <c r="K171" s="17"/>
      <c r="L171" s="39"/>
      <c r="M171" s="39"/>
      <c r="N171" s="39"/>
      <c r="O171" s="39"/>
      <c r="P171" s="39"/>
      <c r="Q171" s="39"/>
      <c r="R171" s="16"/>
      <c r="S171" s="17"/>
      <c r="T171" s="17"/>
      <c r="U171" s="17"/>
      <c r="V171" s="30" t="s">
        <v>506</v>
      </c>
      <c r="W171" s="16"/>
      <c r="X171" s="16" t="s">
        <v>507</v>
      </c>
      <c r="Y171" s="14">
        <v>4</v>
      </c>
      <c r="Z171" s="9">
        <f t="shared" si="13"/>
        <v>0.4</v>
      </c>
      <c r="AA171" s="32">
        <f t="shared" si="15"/>
        <v>38.924500000000002</v>
      </c>
    </row>
    <row r="172" spans="1:27" ht="54">
      <c r="A172" s="6">
        <v>170</v>
      </c>
      <c r="B172" s="8">
        <v>2023211327</v>
      </c>
      <c r="C172" s="8" t="s">
        <v>508</v>
      </c>
      <c r="D172" s="38">
        <v>84.22</v>
      </c>
      <c r="E172" s="36">
        <f t="shared" si="16"/>
        <v>37.899000000000001</v>
      </c>
      <c r="F172" s="16"/>
      <c r="G172" s="17"/>
      <c r="H172" s="16"/>
      <c r="I172" s="17"/>
      <c r="J172" s="16"/>
      <c r="K172" s="17"/>
      <c r="L172" s="39"/>
      <c r="M172" s="39"/>
      <c r="N172" s="39"/>
      <c r="O172" s="39"/>
      <c r="P172" s="39"/>
      <c r="Q172" s="39"/>
      <c r="R172" s="16" t="s">
        <v>509</v>
      </c>
      <c r="S172" s="17">
        <v>5</v>
      </c>
      <c r="T172" s="17">
        <v>5</v>
      </c>
      <c r="U172" s="17">
        <v>2.25</v>
      </c>
      <c r="V172" s="16"/>
      <c r="W172" s="16"/>
      <c r="X172" s="16" t="s">
        <v>485</v>
      </c>
      <c r="Y172" s="14">
        <v>3</v>
      </c>
      <c r="Z172" s="9">
        <f t="shared" si="13"/>
        <v>0.30000000000000004</v>
      </c>
      <c r="AA172" s="32">
        <f t="shared" si="15"/>
        <v>40.448999999999998</v>
      </c>
    </row>
    <row r="173" spans="1:27" ht="94.5">
      <c r="A173" s="6">
        <v>171</v>
      </c>
      <c r="B173" s="8">
        <v>2023211320</v>
      </c>
      <c r="C173" s="8" t="s">
        <v>510</v>
      </c>
      <c r="D173" s="38">
        <v>84.95</v>
      </c>
      <c r="E173" s="36">
        <f t="shared" si="16"/>
        <v>38.227499999999999</v>
      </c>
      <c r="F173" s="16"/>
      <c r="G173" s="17"/>
      <c r="H173" s="16"/>
      <c r="I173" s="17"/>
      <c r="J173" s="16"/>
      <c r="K173" s="17"/>
      <c r="L173" s="39"/>
      <c r="M173" s="39"/>
      <c r="N173" s="39"/>
      <c r="O173" s="39"/>
      <c r="P173" s="39"/>
      <c r="Q173" s="39"/>
      <c r="R173" s="16"/>
      <c r="S173" s="17"/>
      <c r="T173" s="17"/>
      <c r="U173" s="17"/>
      <c r="V173" s="16" t="s">
        <v>511</v>
      </c>
      <c r="W173" s="16" t="s">
        <v>485</v>
      </c>
      <c r="X173" s="16" t="s">
        <v>512</v>
      </c>
      <c r="Y173" s="14">
        <v>7</v>
      </c>
      <c r="Z173" s="9">
        <f t="shared" si="13"/>
        <v>0.70000000000000007</v>
      </c>
      <c r="AA173" s="32">
        <f t="shared" si="15"/>
        <v>38.927500000000002</v>
      </c>
    </row>
    <row r="174" spans="1:27" ht="67.5">
      <c r="A174" s="6">
        <v>172</v>
      </c>
      <c r="B174" s="8">
        <v>2023211345</v>
      </c>
      <c r="C174" s="8" t="s">
        <v>513</v>
      </c>
      <c r="D174" s="38">
        <v>88.26</v>
      </c>
      <c r="E174" s="36">
        <f t="shared" si="16"/>
        <v>39.717000000000006</v>
      </c>
      <c r="F174" s="16"/>
      <c r="G174" s="17"/>
      <c r="H174" s="16"/>
      <c r="I174" s="17"/>
      <c r="J174" s="16"/>
      <c r="K174" s="17"/>
      <c r="L174" s="39"/>
      <c r="M174" s="39"/>
      <c r="N174" s="39"/>
      <c r="O174" s="39"/>
      <c r="P174" s="39"/>
      <c r="Q174" s="39"/>
      <c r="R174" s="16"/>
      <c r="S174" s="17"/>
      <c r="T174" s="17"/>
      <c r="U174" s="17"/>
      <c r="V174" s="16"/>
      <c r="W174" s="16"/>
      <c r="X174" s="16" t="s">
        <v>514</v>
      </c>
      <c r="Y174" s="14">
        <v>3</v>
      </c>
      <c r="Z174" s="9">
        <f t="shared" si="13"/>
        <v>0.30000000000000004</v>
      </c>
      <c r="AA174" s="32">
        <f t="shared" si="15"/>
        <v>40.017000000000003</v>
      </c>
    </row>
    <row r="175" spans="1:27" ht="94.5">
      <c r="A175" s="6">
        <v>173</v>
      </c>
      <c r="B175" s="8">
        <v>2023211321</v>
      </c>
      <c r="C175" s="8" t="s">
        <v>515</v>
      </c>
      <c r="D175" s="38">
        <v>86.12</v>
      </c>
      <c r="E175" s="36">
        <f t="shared" si="16"/>
        <v>38.754000000000005</v>
      </c>
      <c r="F175" s="16"/>
      <c r="G175" s="17"/>
      <c r="H175" s="16"/>
      <c r="I175" s="17"/>
      <c r="J175" s="16"/>
      <c r="K175" s="17"/>
      <c r="L175" s="39"/>
      <c r="M175" s="39"/>
      <c r="N175" s="39"/>
      <c r="O175" s="39"/>
      <c r="P175" s="39"/>
      <c r="Q175" s="39"/>
      <c r="R175" s="43" t="s">
        <v>516</v>
      </c>
      <c r="S175" s="17">
        <v>5</v>
      </c>
      <c r="T175" s="17">
        <v>5</v>
      </c>
      <c r="U175" s="17">
        <v>2.25</v>
      </c>
      <c r="V175" s="16"/>
      <c r="W175" s="16"/>
      <c r="X175" s="16" t="s">
        <v>517</v>
      </c>
      <c r="Y175" s="14">
        <v>5</v>
      </c>
      <c r="Z175" s="9">
        <f t="shared" si="13"/>
        <v>0.5</v>
      </c>
      <c r="AA175" s="32">
        <f t="shared" si="15"/>
        <v>41.504000000000005</v>
      </c>
    </row>
    <row r="176" spans="1:27" ht="54">
      <c r="A176" s="6">
        <v>174</v>
      </c>
      <c r="B176" s="8">
        <v>2023211315</v>
      </c>
      <c r="C176" s="8" t="s">
        <v>518</v>
      </c>
      <c r="D176" s="38">
        <v>79.040000000000006</v>
      </c>
      <c r="E176" s="36">
        <f t="shared" si="16"/>
        <v>35.568000000000005</v>
      </c>
      <c r="F176" s="16"/>
      <c r="G176" s="17"/>
      <c r="H176" s="16"/>
      <c r="I176" s="17"/>
      <c r="J176" s="16"/>
      <c r="K176" s="17"/>
      <c r="L176" s="39"/>
      <c r="M176" s="39"/>
      <c r="N176" s="39"/>
      <c r="O176" s="39"/>
      <c r="P176" s="39"/>
      <c r="Q176" s="39"/>
      <c r="R176" s="16" t="s">
        <v>494</v>
      </c>
      <c r="S176" s="17">
        <v>5</v>
      </c>
      <c r="T176" s="17">
        <v>5</v>
      </c>
      <c r="U176" s="17">
        <v>2.25</v>
      </c>
      <c r="V176" s="16"/>
      <c r="W176" s="16"/>
      <c r="X176" s="16" t="s">
        <v>519</v>
      </c>
      <c r="Y176" s="14">
        <v>3</v>
      </c>
      <c r="Z176" s="9">
        <f t="shared" si="13"/>
        <v>0.30000000000000004</v>
      </c>
      <c r="AA176" s="32">
        <f t="shared" si="15"/>
        <v>38.118000000000002</v>
      </c>
    </row>
    <row r="177" spans="1:27" ht="81">
      <c r="A177" s="6">
        <v>175</v>
      </c>
      <c r="B177" s="8">
        <v>2023211370</v>
      </c>
      <c r="C177" s="8" t="s">
        <v>520</v>
      </c>
      <c r="D177" s="38">
        <v>83.86</v>
      </c>
      <c r="E177" s="36">
        <f t="shared" si="16"/>
        <v>37.737000000000002</v>
      </c>
      <c r="F177" s="16"/>
      <c r="G177" s="17"/>
      <c r="H177" s="16"/>
      <c r="I177" s="17"/>
      <c r="J177" s="16"/>
      <c r="K177" s="17"/>
      <c r="L177" s="39"/>
      <c r="M177" s="39"/>
      <c r="N177" s="39"/>
      <c r="O177" s="39"/>
      <c r="P177" s="39"/>
      <c r="Q177" s="39"/>
      <c r="R177" s="16" t="s">
        <v>494</v>
      </c>
      <c r="S177" s="17">
        <v>5</v>
      </c>
      <c r="T177" s="17">
        <v>5</v>
      </c>
      <c r="U177" s="17">
        <v>2.25</v>
      </c>
      <c r="V177" s="16" t="s">
        <v>521</v>
      </c>
      <c r="W177" s="16"/>
      <c r="X177" s="16" t="s">
        <v>522</v>
      </c>
      <c r="Y177" s="14">
        <v>4</v>
      </c>
      <c r="Z177" s="9">
        <f t="shared" si="13"/>
        <v>0.4</v>
      </c>
      <c r="AA177" s="32">
        <f t="shared" si="15"/>
        <v>40.387</v>
      </c>
    </row>
    <row r="178" spans="1:27" ht="81">
      <c r="A178" s="6">
        <v>176</v>
      </c>
      <c r="B178" s="8">
        <v>2023211333</v>
      </c>
      <c r="C178" s="8" t="s">
        <v>523</v>
      </c>
      <c r="D178" s="38">
        <v>88.37</v>
      </c>
      <c r="E178" s="36">
        <f t="shared" si="16"/>
        <v>39.766500000000001</v>
      </c>
      <c r="F178" s="16"/>
      <c r="G178" s="17"/>
      <c r="H178" s="16"/>
      <c r="I178" s="17"/>
      <c r="J178" s="16"/>
      <c r="K178" s="17"/>
      <c r="L178" s="39"/>
      <c r="M178" s="39"/>
      <c r="N178" s="39"/>
      <c r="O178" s="39"/>
      <c r="P178" s="39"/>
      <c r="Q178" s="39"/>
      <c r="R178" s="16" t="s">
        <v>524</v>
      </c>
      <c r="S178" s="17">
        <v>10</v>
      </c>
      <c r="T178" s="17">
        <v>10</v>
      </c>
      <c r="U178" s="17">
        <v>4.5</v>
      </c>
      <c r="V178" s="16" t="s">
        <v>525</v>
      </c>
      <c r="W178" s="16"/>
      <c r="X178" s="16" t="s">
        <v>526</v>
      </c>
      <c r="Y178" s="14">
        <v>6</v>
      </c>
      <c r="Z178" s="9">
        <f t="shared" si="13"/>
        <v>0.60000000000000009</v>
      </c>
      <c r="AA178" s="32">
        <f t="shared" si="15"/>
        <v>44.866500000000002</v>
      </c>
    </row>
    <row r="179" spans="1:27" ht="54">
      <c r="A179" s="6">
        <v>177</v>
      </c>
      <c r="B179" s="8">
        <v>2023211366</v>
      </c>
      <c r="C179" s="8" t="s">
        <v>527</v>
      </c>
      <c r="D179" s="38">
        <v>85.68</v>
      </c>
      <c r="E179" s="36">
        <f t="shared" si="16"/>
        <v>38.556000000000004</v>
      </c>
      <c r="F179" s="16"/>
      <c r="G179" s="17"/>
      <c r="H179" s="16"/>
      <c r="I179" s="17"/>
      <c r="J179" s="16"/>
      <c r="K179" s="17"/>
      <c r="L179" s="39"/>
      <c r="M179" s="39"/>
      <c r="N179" s="39"/>
      <c r="O179" s="39"/>
      <c r="P179" s="39"/>
      <c r="Q179" s="39"/>
      <c r="R179" s="16"/>
      <c r="S179" s="17"/>
      <c r="T179" s="17"/>
      <c r="U179" s="17"/>
      <c r="V179" s="16"/>
      <c r="W179" s="16"/>
      <c r="X179" s="16" t="s">
        <v>467</v>
      </c>
      <c r="Y179" s="14">
        <v>3</v>
      </c>
      <c r="Z179" s="9">
        <f t="shared" si="13"/>
        <v>0.30000000000000004</v>
      </c>
      <c r="AA179" s="32">
        <f t="shared" si="15"/>
        <v>38.856000000000002</v>
      </c>
    </row>
    <row r="180" spans="1:27" ht="189">
      <c r="A180" s="6">
        <v>178</v>
      </c>
      <c r="B180" s="20">
        <v>2023211368</v>
      </c>
      <c r="C180" s="20" t="s">
        <v>528</v>
      </c>
      <c r="D180" s="38">
        <v>81.790000000000006</v>
      </c>
      <c r="E180" s="36">
        <f t="shared" si="16"/>
        <v>36.805500000000002</v>
      </c>
      <c r="F180" s="30"/>
      <c r="G180" s="40"/>
      <c r="H180" s="30"/>
      <c r="I180" s="40"/>
      <c r="J180" s="30"/>
      <c r="K180" s="40"/>
      <c r="L180" s="39"/>
      <c r="M180" s="39"/>
      <c r="N180" s="39"/>
      <c r="O180" s="39"/>
      <c r="P180" s="39"/>
      <c r="Q180" s="39"/>
      <c r="R180" s="30" t="s">
        <v>509</v>
      </c>
      <c r="S180" s="40">
        <v>5</v>
      </c>
      <c r="T180" s="40">
        <v>5</v>
      </c>
      <c r="U180" s="40">
        <f>T180*0.45</f>
        <v>2.25</v>
      </c>
      <c r="V180" s="30"/>
      <c r="W180" s="30" t="s">
        <v>529</v>
      </c>
      <c r="X180" s="30" t="s">
        <v>530</v>
      </c>
      <c r="Y180" s="33">
        <v>6.5</v>
      </c>
      <c r="Z180" s="9">
        <f t="shared" si="13"/>
        <v>0.65</v>
      </c>
      <c r="AA180" s="32">
        <f t="shared" si="15"/>
        <v>39.705500000000001</v>
      </c>
    </row>
    <row r="181" spans="1:27" ht="54">
      <c r="A181" s="6">
        <v>179</v>
      </c>
      <c r="B181" s="8">
        <v>2023211369</v>
      </c>
      <c r="C181" s="8" t="s">
        <v>531</v>
      </c>
      <c r="D181" s="38">
        <v>82.95</v>
      </c>
      <c r="E181" s="36">
        <f t="shared" si="16"/>
        <v>37.327500000000001</v>
      </c>
      <c r="F181" s="16"/>
      <c r="G181" s="17"/>
      <c r="H181" s="16"/>
      <c r="I181" s="17"/>
      <c r="J181" s="16"/>
      <c r="K181" s="17"/>
      <c r="L181" s="39"/>
      <c r="M181" s="39"/>
      <c r="N181" s="39"/>
      <c r="O181" s="39"/>
      <c r="P181" s="39"/>
      <c r="Q181" s="39"/>
      <c r="R181" s="16"/>
      <c r="S181" s="17"/>
      <c r="T181" s="17"/>
      <c r="U181" s="17"/>
      <c r="V181" s="16"/>
      <c r="W181" s="16"/>
      <c r="X181" s="16" t="s">
        <v>532</v>
      </c>
      <c r="Y181" s="14">
        <v>3</v>
      </c>
      <c r="Z181" s="9">
        <f t="shared" si="13"/>
        <v>0.30000000000000004</v>
      </c>
      <c r="AA181" s="32">
        <f t="shared" si="15"/>
        <v>37.627499999999998</v>
      </c>
    </row>
    <row r="182" spans="1:27" ht="94.5">
      <c r="A182" s="6">
        <v>180</v>
      </c>
      <c r="B182" s="8">
        <v>2023211367</v>
      </c>
      <c r="C182" s="8" t="s">
        <v>533</v>
      </c>
      <c r="D182" s="38">
        <v>88.32</v>
      </c>
      <c r="E182" s="36">
        <f t="shared" si="16"/>
        <v>39.744</v>
      </c>
      <c r="F182" s="16"/>
      <c r="G182" s="17"/>
      <c r="H182" s="16" t="s">
        <v>534</v>
      </c>
      <c r="I182" s="17">
        <v>11.25</v>
      </c>
      <c r="J182" s="16"/>
      <c r="K182" s="17"/>
      <c r="L182" s="39"/>
      <c r="M182" s="39"/>
      <c r="N182" s="39"/>
      <c r="O182" s="39"/>
      <c r="P182" s="39"/>
      <c r="Q182" s="39"/>
      <c r="R182" s="16"/>
      <c r="S182" s="17"/>
      <c r="T182" s="17">
        <v>11.25</v>
      </c>
      <c r="U182" s="17">
        <v>5.0599999999999996</v>
      </c>
      <c r="V182" s="16"/>
      <c r="W182" s="16"/>
      <c r="X182" s="16" t="s">
        <v>535</v>
      </c>
      <c r="Y182" s="14">
        <v>5</v>
      </c>
      <c r="Z182" s="9">
        <f t="shared" si="13"/>
        <v>0.5</v>
      </c>
      <c r="AA182" s="32">
        <f t="shared" si="15"/>
        <v>45.304000000000002</v>
      </c>
    </row>
    <row r="183" spans="1:27" ht="27">
      <c r="A183" s="6">
        <v>181</v>
      </c>
      <c r="B183" s="8">
        <v>2023211363</v>
      </c>
      <c r="C183" s="8" t="s">
        <v>536</v>
      </c>
      <c r="D183" s="38">
        <v>86</v>
      </c>
      <c r="E183" s="36">
        <f t="shared" si="16"/>
        <v>38.700000000000003</v>
      </c>
      <c r="F183" s="16"/>
      <c r="G183" s="17"/>
      <c r="H183" s="16"/>
      <c r="I183" s="17"/>
      <c r="J183" s="16"/>
      <c r="K183" s="17"/>
      <c r="L183" s="39"/>
      <c r="M183" s="39"/>
      <c r="N183" s="39"/>
      <c r="O183" s="39"/>
      <c r="P183" s="39"/>
      <c r="Q183" s="39"/>
      <c r="R183" s="16"/>
      <c r="S183" s="17">
        <v>5</v>
      </c>
      <c r="T183" s="17">
        <v>5</v>
      </c>
      <c r="U183" s="17">
        <v>2.25</v>
      </c>
      <c r="V183" s="16" t="s">
        <v>537</v>
      </c>
      <c r="W183" s="16"/>
      <c r="X183" s="16" t="s">
        <v>538</v>
      </c>
      <c r="Y183" s="14">
        <v>6</v>
      </c>
      <c r="Z183" s="9">
        <f t="shared" si="13"/>
        <v>0.60000000000000009</v>
      </c>
      <c r="AA183" s="32">
        <f t="shared" si="15"/>
        <v>41.550000000000004</v>
      </c>
    </row>
    <row r="184" spans="1:27">
      <c r="A184" s="6">
        <v>182</v>
      </c>
      <c r="B184" s="8">
        <v>2023211362</v>
      </c>
      <c r="C184" s="8" t="s">
        <v>539</v>
      </c>
      <c r="D184" s="38">
        <v>86.73</v>
      </c>
      <c r="E184" s="36">
        <f t="shared" si="16"/>
        <v>39.028500000000001</v>
      </c>
      <c r="F184" s="16"/>
      <c r="G184" s="17"/>
      <c r="H184" s="16"/>
      <c r="I184" s="17"/>
      <c r="J184" s="16"/>
      <c r="K184" s="17"/>
      <c r="L184" s="39"/>
      <c r="M184" s="39"/>
      <c r="N184" s="39"/>
      <c r="O184" s="39"/>
      <c r="P184" s="39"/>
      <c r="Q184" s="39"/>
      <c r="R184" s="16"/>
      <c r="S184" s="17"/>
      <c r="T184" s="17"/>
      <c r="U184" s="17"/>
      <c r="V184" s="16"/>
      <c r="W184" s="16"/>
      <c r="X184" s="16" t="s">
        <v>538</v>
      </c>
      <c r="Y184" s="14">
        <v>3</v>
      </c>
      <c r="Z184" s="9">
        <f t="shared" si="13"/>
        <v>0.30000000000000004</v>
      </c>
      <c r="AA184" s="32">
        <f t="shared" si="15"/>
        <v>39.328499999999998</v>
      </c>
    </row>
    <row r="185" spans="1:27" ht="27">
      <c r="A185" s="6">
        <v>183</v>
      </c>
      <c r="B185" s="8">
        <v>2023211364</v>
      </c>
      <c r="C185" s="8" t="s">
        <v>540</v>
      </c>
      <c r="D185" s="14">
        <v>89.6</v>
      </c>
      <c r="E185" s="8">
        <f t="shared" si="16"/>
        <v>40.32</v>
      </c>
      <c r="F185" s="16"/>
      <c r="G185" s="17"/>
      <c r="H185" s="16"/>
      <c r="I185" s="17"/>
      <c r="J185" s="16" t="s">
        <v>301</v>
      </c>
      <c r="K185" s="17"/>
      <c r="L185" s="39"/>
      <c r="M185" s="39"/>
      <c r="N185" s="39"/>
      <c r="O185" s="39"/>
      <c r="P185" s="39"/>
      <c r="Q185" s="39"/>
      <c r="R185" s="16"/>
      <c r="S185" s="17"/>
      <c r="T185" s="17"/>
      <c r="U185" s="17"/>
      <c r="V185" s="16" t="s">
        <v>541</v>
      </c>
      <c r="W185" s="16"/>
      <c r="X185" s="16" t="s">
        <v>542</v>
      </c>
      <c r="Y185" s="14">
        <v>8</v>
      </c>
      <c r="Z185" s="9">
        <f t="shared" si="13"/>
        <v>0.8</v>
      </c>
      <c r="AA185" s="32">
        <f t="shared" si="15"/>
        <v>41.12</v>
      </c>
    </row>
    <row r="186" spans="1:27">
      <c r="A186" s="6">
        <v>184</v>
      </c>
      <c r="B186" s="8">
        <v>2023211326</v>
      </c>
      <c r="C186" s="8" t="s">
        <v>543</v>
      </c>
      <c r="D186" s="14">
        <v>83.24</v>
      </c>
      <c r="E186" s="36">
        <f t="shared" si="16"/>
        <v>37.457999999999998</v>
      </c>
      <c r="F186" s="16"/>
      <c r="G186" s="17"/>
      <c r="H186" s="16"/>
      <c r="I186" s="17"/>
      <c r="J186" s="16"/>
      <c r="K186" s="17"/>
      <c r="L186" s="39"/>
      <c r="M186" s="39"/>
      <c r="N186" s="39"/>
      <c r="O186" s="39"/>
      <c r="P186" s="39"/>
      <c r="Q186" s="39"/>
      <c r="R186" s="16" t="s">
        <v>544</v>
      </c>
      <c r="S186" s="17">
        <v>5</v>
      </c>
      <c r="T186" s="17">
        <v>5</v>
      </c>
      <c r="U186" s="17">
        <v>2.25</v>
      </c>
      <c r="V186" s="16"/>
      <c r="W186" s="16"/>
      <c r="X186" s="16" t="s">
        <v>545</v>
      </c>
      <c r="Y186" s="14">
        <v>3</v>
      </c>
      <c r="Z186" s="9">
        <f t="shared" si="13"/>
        <v>0.30000000000000004</v>
      </c>
      <c r="AA186" s="32">
        <f t="shared" si="15"/>
        <v>40.007999999999996</v>
      </c>
    </row>
    <row r="187" spans="1:27" ht="27">
      <c r="A187" s="6">
        <v>185</v>
      </c>
      <c r="B187" s="8">
        <v>2023211314</v>
      </c>
      <c r="C187" s="8" t="s">
        <v>546</v>
      </c>
      <c r="D187" s="14">
        <v>86.86</v>
      </c>
      <c r="E187" s="8">
        <f t="shared" si="16"/>
        <v>39.087000000000003</v>
      </c>
      <c r="F187" s="16"/>
      <c r="G187" s="17"/>
      <c r="H187" s="16"/>
      <c r="I187" s="17"/>
      <c r="J187" s="39"/>
      <c r="K187" s="39"/>
      <c r="L187" s="39"/>
      <c r="M187" s="39"/>
      <c r="N187" s="39"/>
      <c r="O187" s="39"/>
      <c r="P187" s="16" t="s">
        <v>547</v>
      </c>
      <c r="Q187" s="17">
        <v>3</v>
      </c>
      <c r="R187" s="16"/>
      <c r="S187" s="17"/>
      <c r="T187" s="17">
        <v>3</v>
      </c>
      <c r="U187" s="17">
        <f>T187*45%</f>
        <v>1.35</v>
      </c>
      <c r="V187" s="16"/>
      <c r="W187" s="16"/>
      <c r="X187" s="16" t="s">
        <v>548</v>
      </c>
      <c r="Y187" s="14">
        <v>5</v>
      </c>
      <c r="Z187" s="9">
        <f t="shared" si="13"/>
        <v>0.5</v>
      </c>
      <c r="AA187" s="32">
        <f t="shared" si="15"/>
        <v>40.937000000000005</v>
      </c>
    </row>
    <row r="188" spans="1:27">
      <c r="A188" s="6">
        <v>186</v>
      </c>
      <c r="B188" s="8">
        <v>2023211418</v>
      </c>
      <c r="C188" s="8" t="s">
        <v>549</v>
      </c>
      <c r="D188" s="8">
        <v>90.01</v>
      </c>
      <c r="E188" s="36">
        <v>40.5</v>
      </c>
      <c r="F188" s="8"/>
      <c r="G188" s="8"/>
      <c r="H188" s="8"/>
      <c r="I188" s="8"/>
      <c r="J188" s="8"/>
      <c r="K188" s="8"/>
      <c r="L188" s="8"/>
      <c r="M188" s="8"/>
      <c r="N188" s="8"/>
      <c r="O188" s="8"/>
      <c r="P188" s="8"/>
      <c r="Q188" s="8"/>
      <c r="R188" s="8"/>
      <c r="S188" s="8"/>
      <c r="T188" s="8"/>
      <c r="U188" s="8"/>
      <c r="V188" s="8"/>
      <c r="W188" s="8"/>
      <c r="X188" s="8"/>
      <c r="Y188" s="8"/>
      <c r="Z188" s="8"/>
      <c r="AA188" s="14">
        <v>40.5</v>
      </c>
    </row>
    <row r="189" spans="1:27" ht="94.5">
      <c r="A189" s="6">
        <v>187</v>
      </c>
      <c r="B189" s="8">
        <v>2023211413</v>
      </c>
      <c r="C189" s="8" t="s">
        <v>550</v>
      </c>
      <c r="D189" s="8">
        <v>89.47</v>
      </c>
      <c r="E189" s="36">
        <v>40.26</v>
      </c>
      <c r="F189" s="16" t="s">
        <v>551</v>
      </c>
      <c r="G189" s="8">
        <v>52.5</v>
      </c>
      <c r="H189" s="8"/>
      <c r="I189" s="8"/>
      <c r="J189" s="8"/>
      <c r="K189" s="8"/>
      <c r="L189" s="8"/>
      <c r="M189" s="8"/>
      <c r="N189" s="8"/>
      <c r="O189" s="8"/>
      <c r="P189" s="8"/>
      <c r="Q189" s="8"/>
      <c r="R189" s="16" t="s">
        <v>74</v>
      </c>
      <c r="S189" s="8">
        <v>62.5</v>
      </c>
      <c r="T189" s="8">
        <v>62.5</v>
      </c>
      <c r="U189" s="8">
        <f>T189*0.45</f>
        <v>28.125</v>
      </c>
      <c r="V189" s="8"/>
      <c r="W189" s="8"/>
      <c r="X189" s="16" t="s">
        <v>552</v>
      </c>
      <c r="Y189" s="8">
        <v>3</v>
      </c>
      <c r="Z189" s="9">
        <f>Y189*0.1</f>
        <v>0.30000000000000004</v>
      </c>
      <c r="AA189" s="32">
        <f>E189+U189+Z189</f>
        <v>68.684999999999988</v>
      </c>
    </row>
    <row r="190" spans="1:27" ht="54">
      <c r="A190" s="6">
        <v>188</v>
      </c>
      <c r="B190" s="8">
        <v>2023211379</v>
      </c>
      <c r="C190" s="8" t="s">
        <v>553</v>
      </c>
      <c r="D190" s="8">
        <v>86.08</v>
      </c>
      <c r="E190" s="36">
        <v>38.735999999999997</v>
      </c>
      <c r="F190" s="8"/>
      <c r="G190" s="8"/>
      <c r="H190" s="8"/>
      <c r="I190" s="8"/>
      <c r="J190" s="8"/>
      <c r="K190" s="8"/>
      <c r="L190" s="8"/>
      <c r="M190" s="8"/>
      <c r="N190" s="8"/>
      <c r="O190" s="8"/>
      <c r="P190" s="8"/>
      <c r="Q190" s="8"/>
      <c r="R190" s="16" t="s">
        <v>399</v>
      </c>
      <c r="S190" s="8">
        <v>5</v>
      </c>
      <c r="T190" s="8">
        <v>5</v>
      </c>
      <c r="U190" s="8">
        <f>T190*0.45</f>
        <v>2.25</v>
      </c>
      <c r="V190" s="16" t="s">
        <v>554</v>
      </c>
      <c r="W190" s="8"/>
      <c r="X190" s="16" t="s">
        <v>555</v>
      </c>
      <c r="Y190" s="8">
        <v>3.5</v>
      </c>
      <c r="Z190" s="9">
        <f>Y190*0.1</f>
        <v>0.35000000000000003</v>
      </c>
      <c r="AA190" s="32">
        <f>E190+U190+Z190</f>
        <v>41.335999999999999</v>
      </c>
    </row>
    <row r="191" spans="1:27" ht="81">
      <c r="A191" s="6">
        <v>189</v>
      </c>
      <c r="B191" s="8">
        <v>2023211383</v>
      </c>
      <c r="C191" s="8" t="s">
        <v>556</v>
      </c>
      <c r="D191" s="8">
        <v>86.55</v>
      </c>
      <c r="E191" s="36">
        <v>38.948</v>
      </c>
      <c r="F191" s="8"/>
      <c r="G191" s="8"/>
      <c r="H191" s="8"/>
      <c r="I191" s="8"/>
      <c r="J191" s="8"/>
      <c r="K191" s="8"/>
      <c r="L191" s="8"/>
      <c r="M191" s="8"/>
      <c r="N191" s="15" t="s">
        <v>557</v>
      </c>
      <c r="O191" s="8">
        <v>3.5</v>
      </c>
      <c r="P191" s="8"/>
      <c r="Q191" s="8"/>
      <c r="R191" s="16" t="s">
        <v>112</v>
      </c>
      <c r="S191" s="8">
        <v>10</v>
      </c>
      <c r="T191" s="8">
        <v>13.5</v>
      </c>
      <c r="U191" s="8">
        <f>T191*0.45</f>
        <v>6.0750000000000002</v>
      </c>
      <c r="V191" s="16" t="s">
        <v>558</v>
      </c>
      <c r="W191" s="8"/>
      <c r="X191" s="16" t="s">
        <v>555</v>
      </c>
      <c r="Y191" s="8">
        <v>2.5</v>
      </c>
      <c r="Z191" s="9">
        <f>Y191*0.1</f>
        <v>0.25</v>
      </c>
      <c r="AA191" s="32">
        <f>E191+U191+Z191</f>
        <v>45.273000000000003</v>
      </c>
    </row>
    <row r="192" spans="1:27" ht="54">
      <c r="A192" s="6">
        <v>190</v>
      </c>
      <c r="B192" s="8">
        <v>2023211415</v>
      </c>
      <c r="C192" s="8" t="s">
        <v>559</v>
      </c>
      <c r="D192" s="8">
        <v>89.66</v>
      </c>
      <c r="E192" s="36">
        <v>40.347000000000001</v>
      </c>
      <c r="F192" s="8"/>
      <c r="G192" s="8"/>
      <c r="H192" s="8"/>
      <c r="I192" s="8"/>
      <c r="J192" s="8"/>
      <c r="K192" s="8"/>
      <c r="L192" s="8"/>
      <c r="M192" s="8"/>
      <c r="N192" s="8"/>
      <c r="O192" s="8"/>
      <c r="P192" s="8"/>
      <c r="Q192" s="8"/>
      <c r="R192" s="16" t="s">
        <v>399</v>
      </c>
      <c r="S192" s="8">
        <v>5</v>
      </c>
      <c r="T192" s="8">
        <v>5</v>
      </c>
      <c r="U192" s="8">
        <f>T192*0.45</f>
        <v>2.25</v>
      </c>
      <c r="V192" s="8"/>
      <c r="W192" s="8"/>
      <c r="X192" s="8"/>
      <c r="Y192" s="8"/>
      <c r="Z192" s="8"/>
      <c r="AA192" s="14">
        <v>42.597000000000001</v>
      </c>
    </row>
    <row r="193" spans="1:28" ht="243">
      <c r="A193" s="6">
        <v>191</v>
      </c>
      <c r="B193" s="8">
        <v>2023211375</v>
      </c>
      <c r="C193" s="8" t="s">
        <v>560</v>
      </c>
      <c r="D193" s="8">
        <v>87.36</v>
      </c>
      <c r="E193" s="36">
        <v>39.31</v>
      </c>
      <c r="F193" s="8"/>
      <c r="G193" s="8"/>
      <c r="H193" s="8"/>
      <c r="I193" s="8"/>
      <c r="J193" s="8"/>
      <c r="K193" s="8"/>
      <c r="L193" s="8"/>
      <c r="M193" s="8"/>
      <c r="N193" s="16" t="s">
        <v>561</v>
      </c>
      <c r="O193" s="8">
        <v>5</v>
      </c>
      <c r="P193" s="8"/>
      <c r="Q193" s="8"/>
      <c r="R193" s="16" t="s">
        <v>301</v>
      </c>
      <c r="S193" s="8"/>
      <c r="T193" s="8">
        <v>5</v>
      </c>
      <c r="U193" s="8">
        <f>T193*0.45</f>
        <v>2.25</v>
      </c>
      <c r="V193" s="8"/>
      <c r="W193" s="8"/>
      <c r="X193" s="16" t="s">
        <v>562</v>
      </c>
      <c r="Y193" s="8">
        <v>10</v>
      </c>
      <c r="Z193" s="9">
        <f>Y193*0.1</f>
        <v>1</v>
      </c>
      <c r="AA193" s="32">
        <f>E193+U193+Z193</f>
        <v>42.56</v>
      </c>
    </row>
    <row r="194" spans="1:28" ht="40.5">
      <c r="A194" s="6">
        <v>192</v>
      </c>
      <c r="B194" s="8">
        <v>2023211337</v>
      </c>
      <c r="C194" s="8" t="s">
        <v>563</v>
      </c>
      <c r="D194" s="8">
        <v>84.39</v>
      </c>
      <c r="E194" s="44">
        <v>37.979999999999997</v>
      </c>
      <c r="F194" s="8"/>
      <c r="G194" s="8"/>
      <c r="H194" s="8"/>
      <c r="I194" s="8"/>
      <c r="J194" s="8"/>
      <c r="K194" s="8"/>
      <c r="L194" s="8"/>
      <c r="M194" s="8"/>
      <c r="N194" s="8"/>
      <c r="O194" s="8"/>
      <c r="P194" s="8"/>
      <c r="Q194" s="8"/>
      <c r="R194" s="16"/>
      <c r="S194" s="8"/>
      <c r="T194" s="8"/>
      <c r="U194" s="8"/>
      <c r="V194" s="8"/>
      <c r="W194" s="8"/>
      <c r="X194" s="16" t="s">
        <v>564</v>
      </c>
      <c r="Y194" s="8">
        <v>3</v>
      </c>
      <c r="Z194" s="9">
        <f>Y194*0.1</f>
        <v>0.30000000000000004</v>
      </c>
      <c r="AA194" s="32">
        <f>E194+U194+Z194</f>
        <v>38.279999999999994</v>
      </c>
    </row>
    <row r="195" spans="1:28" ht="94.5">
      <c r="A195" s="6">
        <v>193</v>
      </c>
      <c r="B195" s="8">
        <v>2023211402</v>
      </c>
      <c r="C195" s="8" t="s">
        <v>565</v>
      </c>
      <c r="D195" s="8">
        <v>84.96</v>
      </c>
      <c r="E195" s="36">
        <v>38.231999999999999</v>
      </c>
      <c r="F195" s="8"/>
      <c r="G195" s="8"/>
      <c r="H195" s="8"/>
      <c r="I195" s="8"/>
      <c r="J195" s="8"/>
      <c r="K195" s="8"/>
      <c r="L195" s="8"/>
      <c r="M195" s="8"/>
      <c r="N195" s="8"/>
      <c r="O195" s="8"/>
      <c r="P195" s="8"/>
      <c r="Q195" s="8"/>
      <c r="R195" s="16" t="s">
        <v>566</v>
      </c>
      <c r="S195" s="8">
        <v>5</v>
      </c>
      <c r="T195" s="8">
        <v>5</v>
      </c>
      <c r="U195" s="8">
        <f>T195*0.45</f>
        <v>2.25</v>
      </c>
      <c r="V195" s="16" t="s">
        <v>567</v>
      </c>
      <c r="W195" s="8"/>
      <c r="X195" s="16" t="s">
        <v>568</v>
      </c>
      <c r="Y195" s="8">
        <v>9</v>
      </c>
      <c r="Z195" s="9">
        <f>Y195*0.1</f>
        <v>0.9</v>
      </c>
      <c r="AA195" s="32">
        <f>E195+U195+Z195</f>
        <v>41.381999999999998</v>
      </c>
    </row>
    <row r="196" spans="1:28" ht="67.5">
      <c r="A196" s="6">
        <v>194</v>
      </c>
      <c r="B196" s="8">
        <v>2023211335</v>
      </c>
      <c r="C196" s="8" t="s">
        <v>569</v>
      </c>
      <c r="D196" s="8">
        <v>82.72</v>
      </c>
      <c r="E196" s="36">
        <v>37.223999999999997</v>
      </c>
      <c r="F196" s="8"/>
      <c r="G196" s="8"/>
      <c r="H196" s="8"/>
      <c r="I196" s="8"/>
      <c r="J196" s="8"/>
      <c r="K196" s="8"/>
      <c r="L196" s="8"/>
      <c r="M196" s="8"/>
      <c r="N196" s="8"/>
      <c r="O196" s="8"/>
      <c r="P196" s="8"/>
      <c r="Q196" s="8"/>
      <c r="R196" s="16" t="s">
        <v>570</v>
      </c>
      <c r="S196" s="8">
        <v>15</v>
      </c>
      <c r="T196" s="8">
        <v>15</v>
      </c>
      <c r="U196" s="8">
        <f>T196*0.45</f>
        <v>6.75</v>
      </c>
      <c r="V196" s="16" t="s">
        <v>571</v>
      </c>
      <c r="W196" s="8"/>
      <c r="X196" s="8"/>
      <c r="Y196" s="8">
        <v>1</v>
      </c>
      <c r="Z196" s="8">
        <v>0.1</v>
      </c>
      <c r="AA196" s="14">
        <v>44.073999999999998</v>
      </c>
    </row>
    <row r="197" spans="1:28" ht="144">
      <c r="A197" s="6">
        <v>195</v>
      </c>
      <c r="B197" s="8">
        <v>2023211344</v>
      </c>
      <c r="C197" s="8" t="s">
        <v>572</v>
      </c>
      <c r="D197" s="8">
        <v>85.51</v>
      </c>
      <c r="E197" s="36">
        <v>38.479999999999997</v>
      </c>
      <c r="F197" s="8"/>
      <c r="G197" s="8"/>
      <c r="H197" s="8"/>
      <c r="I197" s="8"/>
      <c r="J197" s="8"/>
      <c r="K197" s="8"/>
      <c r="L197" s="8"/>
      <c r="M197" s="8"/>
      <c r="N197" s="8"/>
      <c r="O197" s="8"/>
      <c r="P197" s="49" t="s">
        <v>573</v>
      </c>
      <c r="Q197" s="8">
        <v>15</v>
      </c>
      <c r="R197" s="8"/>
      <c r="S197" s="8"/>
      <c r="T197" s="9">
        <f>G197+O197+Q197+S197</f>
        <v>15</v>
      </c>
      <c r="U197" s="8">
        <f>T197*0.45</f>
        <v>6.75</v>
      </c>
      <c r="V197" s="8"/>
      <c r="W197" s="8"/>
      <c r="X197" s="8"/>
      <c r="Y197" s="8"/>
      <c r="Z197" s="8"/>
      <c r="AA197" s="14">
        <v>45.23</v>
      </c>
    </row>
    <row r="198" spans="1:28" ht="216">
      <c r="A198" s="6">
        <v>196</v>
      </c>
      <c r="B198" s="8">
        <v>2023211422</v>
      </c>
      <c r="C198" s="8" t="s">
        <v>574</v>
      </c>
      <c r="D198" s="8">
        <v>86.06</v>
      </c>
      <c r="E198" s="36">
        <v>38.729999999999997</v>
      </c>
      <c r="F198" s="8"/>
      <c r="G198" s="8"/>
      <c r="H198" s="8"/>
      <c r="I198" s="8"/>
      <c r="J198" s="8"/>
      <c r="K198" s="8"/>
      <c r="L198" s="8"/>
      <c r="M198" s="8"/>
      <c r="N198" s="8"/>
      <c r="O198" s="8"/>
      <c r="P198" s="8"/>
      <c r="Q198" s="8"/>
      <c r="R198" s="16"/>
      <c r="S198" s="8"/>
      <c r="T198" s="8"/>
      <c r="U198" s="8"/>
      <c r="V198" s="16" t="s">
        <v>575</v>
      </c>
      <c r="W198" s="8"/>
      <c r="X198" s="16" t="s">
        <v>576</v>
      </c>
      <c r="Y198" s="8">
        <v>10</v>
      </c>
      <c r="Z198" s="9">
        <f t="shared" ref="Z198:Z205" si="17">Y198*0.1</f>
        <v>1</v>
      </c>
      <c r="AA198" s="32">
        <f t="shared" ref="AA198:AA205" si="18">E198+U198+Z198</f>
        <v>39.729999999999997</v>
      </c>
    </row>
    <row r="199" spans="1:28" ht="162">
      <c r="A199" s="6">
        <v>197</v>
      </c>
      <c r="B199" s="8">
        <v>2023211354</v>
      </c>
      <c r="C199" s="8" t="s">
        <v>577</v>
      </c>
      <c r="D199" s="8">
        <v>85.3</v>
      </c>
      <c r="E199" s="36">
        <v>38.384999999999998</v>
      </c>
      <c r="F199" s="8"/>
      <c r="G199" s="8"/>
      <c r="H199" s="8"/>
      <c r="I199" s="8"/>
      <c r="J199" s="8"/>
      <c r="K199" s="8"/>
      <c r="L199" s="8"/>
      <c r="M199" s="8"/>
      <c r="N199" s="16" t="s">
        <v>578</v>
      </c>
      <c r="O199" s="8">
        <v>3.5</v>
      </c>
      <c r="P199" s="16" t="s">
        <v>579</v>
      </c>
      <c r="Q199" s="8">
        <v>10</v>
      </c>
      <c r="R199" s="16" t="s">
        <v>57</v>
      </c>
      <c r="S199" s="8">
        <v>5</v>
      </c>
      <c r="T199" s="9">
        <f>G199+O199+Q199+S199</f>
        <v>18.5</v>
      </c>
      <c r="U199" s="8">
        <f>T199*0.45</f>
        <v>8.3250000000000011</v>
      </c>
      <c r="V199" s="8"/>
      <c r="W199" s="8"/>
      <c r="X199" s="16" t="s">
        <v>580</v>
      </c>
      <c r="Y199" s="8">
        <v>8</v>
      </c>
      <c r="Z199" s="9">
        <f t="shared" si="17"/>
        <v>0.8</v>
      </c>
      <c r="AA199" s="32">
        <f t="shared" si="18"/>
        <v>47.51</v>
      </c>
    </row>
    <row r="200" spans="1:28" ht="202.5">
      <c r="A200" s="6">
        <v>198</v>
      </c>
      <c r="B200" s="8">
        <v>2023211397</v>
      </c>
      <c r="C200" s="8" t="s">
        <v>581</v>
      </c>
      <c r="D200" s="8">
        <v>89.01</v>
      </c>
      <c r="E200" s="36">
        <v>40.049999999999997</v>
      </c>
      <c r="F200" s="8"/>
      <c r="G200" s="8"/>
      <c r="H200" s="8"/>
      <c r="I200" s="8"/>
      <c r="J200" s="8"/>
      <c r="K200" s="8"/>
      <c r="L200" s="8"/>
      <c r="M200" s="8"/>
      <c r="N200" s="8"/>
      <c r="O200" s="8"/>
      <c r="P200" s="8"/>
      <c r="Q200" s="8"/>
      <c r="R200" s="16" t="s">
        <v>582</v>
      </c>
      <c r="S200" s="8">
        <v>15</v>
      </c>
      <c r="T200" s="8">
        <v>15</v>
      </c>
      <c r="U200" s="8">
        <f>T200*0.45</f>
        <v>6.75</v>
      </c>
      <c r="V200" s="16" t="s">
        <v>583</v>
      </c>
      <c r="W200" s="8"/>
      <c r="X200" s="16" t="s">
        <v>584</v>
      </c>
      <c r="Y200" s="8">
        <v>10</v>
      </c>
      <c r="Z200" s="9">
        <f t="shared" si="17"/>
        <v>1</v>
      </c>
      <c r="AA200" s="32">
        <f t="shared" si="18"/>
        <v>47.8</v>
      </c>
    </row>
    <row r="201" spans="1:28" ht="121.5">
      <c r="A201" s="6">
        <v>199</v>
      </c>
      <c r="B201" s="8">
        <v>2023211372</v>
      </c>
      <c r="C201" s="8" t="s">
        <v>585</v>
      </c>
      <c r="D201" s="8">
        <v>89.63</v>
      </c>
      <c r="E201" s="36">
        <v>40.33</v>
      </c>
      <c r="F201" s="8"/>
      <c r="G201" s="8"/>
      <c r="H201" s="8"/>
      <c r="I201" s="8"/>
      <c r="J201" s="8"/>
      <c r="K201" s="8"/>
      <c r="L201" s="8"/>
      <c r="M201" s="8"/>
      <c r="N201" s="8"/>
      <c r="O201" s="8"/>
      <c r="P201" s="8"/>
      <c r="Q201" s="8"/>
      <c r="R201" s="16"/>
      <c r="S201" s="8"/>
      <c r="T201" s="8"/>
      <c r="U201" s="8"/>
      <c r="V201" s="8"/>
      <c r="W201" s="8"/>
      <c r="X201" s="16" t="s">
        <v>586</v>
      </c>
      <c r="Y201" s="8">
        <v>10</v>
      </c>
      <c r="Z201" s="9">
        <f t="shared" si="17"/>
        <v>1</v>
      </c>
      <c r="AA201" s="32">
        <f t="shared" si="18"/>
        <v>41.33</v>
      </c>
    </row>
    <row r="202" spans="1:28" ht="409.5">
      <c r="A202" s="6">
        <v>200</v>
      </c>
      <c r="B202" s="8">
        <v>2023211381</v>
      </c>
      <c r="C202" s="8" t="s">
        <v>587</v>
      </c>
      <c r="D202" s="8">
        <v>89.43</v>
      </c>
      <c r="E202" s="36">
        <v>40.24</v>
      </c>
      <c r="F202" s="8"/>
      <c r="G202" s="8"/>
      <c r="H202" s="8"/>
      <c r="I202" s="8"/>
      <c r="J202" s="8"/>
      <c r="K202" s="8"/>
      <c r="L202" s="8"/>
      <c r="M202" s="8"/>
      <c r="N202" s="8"/>
      <c r="O202" s="8"/>
      <c r="P202" s="8"/>
      <c r="Q202" s="8"/>
      <c r="R202" s="16" t="s">
        <v>588</v>
      </c>
      <c r="S202" s="8">
        <v>15</v>
      </c>
      <c r="T202" s="8">
        <v>15</v>
      </c>
      <c r="U202" s="8">
        <f>T202*0.45</f>
        <v>6.75</v>
      </c>
      <c r="V202" s="8"/>
      <c r="W202" s="8"/>
      <c r="X202" s="16" t="s">
        <v>589</v>
      </c>
      <c r="Y202" s="8">
        <v>10</v>
      </c>
      <c r="Z202" s="9">
        <f t="shared" si="17"/>
        <v>1</v>
      </c>
      <c r="AA202" s="32">
        <f t="shared" si="18"/>
        <v>47.99</v>
      </c>
    </row>
    <row r="203" spans="1:28" ht="81">
      <c r="A203" s="6">
        <v>201</v>
      </c>
      <c r="B203" s="8">
        <v>2023211360</v>
      </c>
      <c r="C203" s="8" t="s">
        <v>590</v>
      </c>
      <c r="D203" s="8">
        <v>86.65</v>
      </c>
      <c r="E203" s="36">
        <v>38.99</v>
      </c>
      <c r="F203" s="8"/>
      <c r="G203" s="8"/>
      <c r="H203" s="8"/>
      <c r="I203" s="8"/>
      <c r="J203" s="8"/>
      <c r="K203" s="8"/>
      <c r="L203" s="8"/>
      <c r="M203" s="8"/>
      <c r="N203" s="8"/>
      <c r="O203" s="8"/>
      <c r="P203" s="8"/>
      <c r="Q203" s="8"/>
      <c r="R203" s="15" t="s">
        <v>591</v>
      </c>
      <c r="S203" s="8">
        <v>5</v>
      </c>
      <c r="T203" s="8">
        <v>5</v>
      </c>
      <c r="U203" s="8">
        <f>T203*0.45</f>
        <v>2.25</v>
      </c>
      <c r="V203" s="8"/>
      <c r="W203" s="8"/>
      <c r="X203" s="15" t="s">
        <v>592</v>
      </c>
      <c r="Y203" s="8">
        <v>6</v>
      </c>
      <c r="Z203" s="9">
        <f t="shared" si="17"/>
        <v>0.60000000000000009</v>
      </c>
      <c r="AA203" s="32">
        <f t="shared" si="18"/>
        <v>41.84</v>
      </c>
      <c r="AB203" s="52"/>
    </row>
    <row r="204" spans="1:28" ht="108">
      <c r="A204" s="6">
        <v>202</v>
      </c>
      <c r="B204" s="8">
        <v>2023211342</v>
      </c>
      <c r="C204" s="8" t="s">
        <v>593</v>
      </c>
      <c r="D204" s="8">
        <v>86.8</v>
      </c>
      <c r="E204" s="36">
        <v>39.06</v>
      </c>
      <c r="F204" s="8"/>
      <c r="G204" s="8"/>
      <c r="H204" s="8"/>
      <c r="I204" s="8"/>
      <c r="J204" s="8"/>
      <c r="K204" s="8"/>
      <c r="L204" s="8"/>
      <c r="M204" s="8"/>
      <c r="N204" s="8"/>
      <c r="O204" s="8"/>
      <c r="P204" s="50" t="s">
        <v>594</v>
      </c>
      <c r="Q204" s="8">
        <v>10</v>
      </c>
      <c r="R204" s="51"/>
      <c r="S204" s="8"/>
      <c r="T204" s="9">
        <v>10</v>
      </c>
      <c r="U204" s="8">
        <f>T204*0.45</f>
        <v>4.5</v>
      </c>
      <c r="V204" s="8"/>
      <c r="W204" s="8"/>
      <c r="X204" s="49" t="s">
        <v>595</v>
      </c>
      <c r="Y204" s="8">
        <v>4</v>
      </c>
      <c r="Z204" s="9">
        <f t="shared" si="17"/>
        <v>0.4</v>
      </c>
      <c r="AA204" s="32">
        <f t="shared" si="18"/>
        <v>43.96</v>
      </c>
    </row>
    <row r="205" spans="1:28" ht="135">
      <c r="A205" s="6">
        <v>203</v>
      </c>
      <c r="B205" s="16">
        <v>2023211386</v>
      </c>
      <c r="C205" s="16" t="s">
        <v>596</v>
      </c>
      <c r="D205" s="16">
        <v>87</v>
      </c>
      <c r="E205" s="44">
        <v>39.15</v>
      </c>
      <c r="F205" s="16" t="s">
        <v>597</v>
      </c>
      <c r="G205" s="16"/>
      <c r="H205" s="16">
        <v>52.5</v>
      </c>
      <c r="I205" s="16"/>
      <c r="J205" s="16"/>
      <c r="K205" s="16"/>
      <c r="L205" s="16"/>
      <c r="M205" s="16"/>
      <c r="N205" s="16"/>
      <c r="O205" s="16"/>
      <c r="P205" s="16"/>
      <c r="Q205" s="16"/>
      <c r="R205" s="16"/>
      <c r="S205" s="16"/>
      <c r="T205" s="16">
        <v>52.5</v>
      </c>
      <c r="U205" s="8">
        <f>T205*0.45</f>
        <v>23.625</v>
      </c>
      <c r="V205" s="16" t="s">
        <v>598</v>
      </c>
      <c r="W205" s="16"/>
      <c r="X205" s="16" t="s">
        <v>599</v>
      </c>
      <c r="Y205" s="8">
        <v>4.25</v>
      </c>
      <c r="Z205" s="9">
        <f t="shared" si="17"/>
        <v>0.42500000000000004</v>
      </c>
      <c r="AA205" s="32">
        <f t="shared" si="18"/>
        <v>63.199999999999996</v>
      </c>
    </row>
    <row r="206" spans="1:28" ht="176.25" customHeight="1">
      <c r="A206" s="6">
        <v>204</v>
      </c>
      <c r="B206" s="8">
        <v>2023211343</v>
      </c>
      <c r="C206" s="8" t="s">
        <v>600</v>
      </c>
      <c r="D206" s="8">
        <v>86.92</v>
      </c>
      <c r="E206" s="36">
        <v>39.113999999999997</v>
      </c>
      <c r="F206" s="8"/>
      <c r="G206" s="8"/>
      <c r="H206" s="8"/>
      <c r="I206" s="8"/>
      <c r="J206" s="8"/>
      <c r="K206" s="8"/>
      <c r="L206" s="8"/>
      <c r="M206" s="8"/>
      <c r="N206" s="8"/>
      <c r="O206" s="8"/>
      <c r="P206" s="50" t="s">
        <v>594</v>
      </c>
      <c r="Q206" s="8">
        <v>10</v>
      </c>
      <c r="R206" s="8"/>
      <c r="S206" s="8"/>
      <c r="T206" s="9">
        <f>G206+O206+Q206+S206</f>
        <v>10</v>
      </c>
      <c r="U206" s="8">
        <f>T206*0.45</f>
        <v>4.5</v>
      </c>
      <c r="V206" s="8"/>
      <c r="W206" s="8"/>
      <c r="X206" s="8"/>
      <c r="Y206" s="16"/>
      <c r="Z206" s="8"/>
      <c r="AA206" s="14">
        <v>43.613999999999997</v>
      </c>
    </row>
    <row r="207" spans="1:28" ht="40.5">
      <c r="A207" s="6">
        <v>205</v>
      </c>
      <c r="B207" s="8">
        <v>2023211357</v>
      </c>
      <c r="C207" s="8" t="s">
        <v>601</v>
      </c>
      <c r="D207" s="8">
        <v>81.95</v>
      </c>
      <c r="E207" s="36">
        <v>36.877499999999998</v>
      </c>
      <c r="F207" s="8"/>
      <c r="G207" s="8"/>
      <c r="H207" s="8"/>
      <c r="I207" s="8"/>
      <c r="J207" s="8"/>
      <c r="K207" s="8"/>
      <c r="L207" s="8"/>
      <c r="M207" s="8"/>
      <c r="N207" s="8"/>
      <c r="O207" s="8"/>
      <c r="P207" s="8"/>
      <c r="Q207" s="8"/>
      <c r="R207" s="15"/>
      <c r="S207" s="8"/>
      <c r="T207" s="8"/>
      <c r="U207" s="8"/>
      <c r="V207" s="45"/>
      <c r="W207" s="8"/>
      <c r="X207" s="16" t="s">
        <v>602</v>
      </c>
      <c r="Y207" s="8">
        <v>2</v>
      </c>
      <c r="Z207" s="9">
        <f>Y207*0.1</f>
        <v>0.2</v>
      </c>
      <c r="AA207" s="32">
        <f>E207+U207+Z207</f>
        <v>37.077500000000001</v>
      </c>
    </row>
    <row r="208" spans="1:28" ht="54">
      <c r="A208" s="6">
        <v>206</v>
      </c>
      <c r="B208" s="8">
        <v>2023211339</v>
      </c>
      <c r="C208" s="8" t="s">
        <v>603</v>
      </c>
      <c r="D208" s="8">
        <v>87.2</v>
      </c>
      <c r="E208" s="36">
        <v>39.24</v>
      </c>
      <c r="F208" s="8"/>
      <c r="G208" s="8"/>
      <c r="H208" s="8"/>
      <c r="I208" s="8"/>
      <c r="J208" s="8"/>
      <c r="K208" s="8"/>
      <c r="L208" s="8"/>
      <c r="M208" s="8"/>
      <c r="N208" s="8"/>
      <c r="O208" s="8"/>
      <c r="P208" s="8"/>
      <c r="Q208" s="8"/>
      <c r="R208" s="8"/>
      <c r="S208" s="8"/>
      <c r="T208" s="8"/>
      <c r="U208" s="8"/>
      <c r="V208" s="16" t="s">
        <v>604</v>
      </c>
      <c r="W208" s="16" t="s">
        <v>605</v>
      </c>
      <c r="X208" s="8"/>
      <c r="Y208" s="8">
        <v>4</v>
      </c>
      <c r="Z208" s="8">
        <v>0.4</v>
      </c>
      <c r="AA208" s="14">
        <v>39.64</v>
      </c>
    </row>
    <row r="209" spans="1:27" ht="148.5">
      <c r="A209" s="6">
        <v>207</v>
      </c>
      <c r="B209" s="8">
        <v>2023211384</v>
      </c>
      <c r="C209" s="8" t="s">
        <v>606</v>
      </c>
      <c r="D209" s="8">
        <v>86.28</v>
      </c>
      <c r="E209" s="36">
        <v>38.826000000000001</v>
      </c>
      <c r="F209" s="8"/>
      <c r="G209" s="8"/>
      <c r="H209" s="8"/>
      <c r="I209" s="8"/>
      <c r="J209" s="8"/>
      <c r="K209" s="8"/>
      <c r="L209" s="8"/>
      <c r="M209" s="8"/>
      <c r="N209" s="8"/>
      <c r="O209" s="8"/>
      <c r="P209" s="8"/>
      <c r="Q209" s="8"/>
      <c r="R209" s="8"/>
      <c r="S209" s="8"/>
      <c r="T209" s="8"/>
      <c r="U209" s="8"/>
      <c r="V209" s="16" t="s">
        <v>607</v>
      </c>
      <c r="W209" s="16" t="s">
        <v>608</v>
      </c>
      <c r="X209" s="16" t="s">
        <v>609</v>
      </c>
      <c r="Y209" s="8">
        <v>10</v>
      </c>
      <c r="Z209" s="9">
        <f>Y209*0.1</f>
        <v>1</v>
      </c>
      <c r="AA209" s="32">
        <f>E209+U209+Z209</f>
        <v>39.826000000000001</v>
      </c>
    </row>
    <row r="210" spans="1:27" ht="54">
      <c r="A210" s="6">
        <v>208</v>
      </c>
      <c r="B210" s="8">
        <v>2023211356</v>
      </c>
      <c r="C210" s="8" t="s">
        <v>610</v>
      </c>
      <c r="D210" s="8">
        <v>85.84</v>
      </c>
      <c r="E210" s="36">
        <v>38.628</v>
      </c>
      <c r="F210" s="8"/>
      <c r="G210" s="8"/>
      <c r="H210" s="8"/>
      <c r="I210" s="8"/>
      <c r="J210" s="8"/>
      <c r="K210" s="8"/>
      <c r="L210" s="8"/>
      <c r="M210" s="8"/>
      <c r="N210" s="8"/>
      <c r="O210" s="8"/>
      <c r="P210" s="8"/>
      <c r="Q210" s="8"/>
      <c r="R210" s="16" t="s">
        <v>611</v>
      </c>
      <c r="S210" s="8">
        <v>10</v>
      </c>
      <c r="T210" s="8">
        <v>10</v>
      </c>
      <c r="U210" s="8">
        <f>T210*0.45</f>
        <v>4.5</v>
      </c>
      <c r="V210" s="16" t="s">
        <v>612</v>
      </c>
      <c r="W210" s="8"/>
      <c r="X210" s="16" t="s">
        <v>613</v>
      </c>
      <c r="Y210" s="8">
        <v>5</v>
      </c>
      <c r="Z210" s="9">
        <f>Y210*0.1</f>
        <v>0.5</v>
      </c>
      <c r="AA210" s="32">
        <f>E210+U210+Z210</f>
        <v>43.628</v>
      </c>
    </row>
    <row r="211" spans="1:27" ht="94.5">
      <c r="A211" s="6">
        <v>209</v>
      </c>
      <c r="B211" s="8">
        <v>2023211388</v>
      </c>
      <c r="C211" s="8" t="s">
        <v>614</v>
      </c>
      <c r="D211" s="8">
        <v>90.15</v>
      </c>
      <c r="E211" s="36">
        <v>40.57</v>
      </c>
      <c r="F211" s="8"/>
      <c r="G211" s="8"/>
      <c r="H211" s="8"/>
      <c r="I211" s="8"/>
      <c r="J211" s="8"/>
      <c r="K211" s="8"/>
      <c r="L211" s="8"/>
      <c r="M211" s="8"/>
      <c r="N211" s="8"/>
      <c r="O211" s="8"/>
      <c r="P211" s="8"/>
      <c r="Q211" s="8"/>
      <c r="R211" s="16" t="s">
        <v>615</v>
      </c>
      <c r="S211" s="8">
        <v>5</v>
      </c>
      <c r="T211" s="8">
        <v>5</v>
      </c>
      <c r="U211" s="8">
        <f>T211*0.45</f>
        <v>2.25</v>
      </c>
      <c r="V211" s="8"/>
      <c r="W211" s="8"/>
      <c r="X211" s="16" t="s">
        <v>616</v>
      </c>
      <c r="Y211" s="8">
        <v>3.5</v>
      </c>
      <c r="Z211" s="9">
        <f>Y211*0.1</f>
        <v>0.35000000000000003</v>
      </c>
      <c r="AA211" s="32">
        <f>E211+U211+Z211</f>
        <v>43.17</v>
      </c>
    </row>
    <row r="212" spans="1:27" ht="67.5">
      <c r="A212" s="6">
        <v>210</v>
      </c>
      <c r="B212" s="45"/>
      <c r="C212" s="8" t="s">
        <v>617</v>
      </c>
      <c r="D212" s="8">
        <v>82.9</v>
      </c>
      <c r="E212" s="36">
        <v>37.305</v>
      </c>
      <c r="F212" s="8"/>
      <c r="G212" s="8"/>
      <c r="H212" s="8"/>
      <c r="I212" s="8"/>
      <c r="J212" s="8"/>
      <c r="K212" s="8"/>
      <c r="L212" s="8"/>
      <c r="M212" s="8"/>
      <c r="N212" s="39"/>
      <c r="O212" s="8"/>
      <c r="P212" s="8"/>
      <c r="Q212" s="8"/>
      <c r="R212" s="16" t="s">
        <v>618</v>
      </c>
      <c r="S212" s="8">
        <v>5</v>
      </c>
      <c r="T212" s="8">
        <v>5</v>
      </c>
      <c r="U212" s="8">
        <f>T212*0.45</f>
        <v>2.25</v>
      </c>
      <c r="V212" s="8"/>
      <c r="W212" s="8"/>
      <c r="X212" s="16" t="s">
        <v>619</v>
      </c>
      <c r="Y212" s="8">
        <v>2.5</v>
      </c>
      <c r="Z212" s="9">
        <f>Y212*0.1</f>
        <v>0.25</v>
      </c>
      <c r="AA212" s="32">
        <f>E212+U212+Z212</f>
        <v>39.805</v>
      </c>
    </row>
    <row r="213" spans="1:27" ht="40.5">
      <c r="A213" s="6">
        <v>211</v>
      </c>
      <c r="B213" s="46">
        <v>2023211338</v>
      </c>
      <c r="C213" s="8" t="s">
        <v>620</v>
      </c>
      <c r="D213" s="8">
        <v>88.59</v>
      </c>
      <c r="E213" s="36">
        <v>39.869999999999997</v>
      </c>
      <c r="F213" s="8"/>
      <c r="G213" s="8"/>
      <c r="H213" s="8"/>
      <c r="I213" s="8"/>
      <c r="J213" s="8"/>
      <c r="K213" s="8"/>
      <c r="L213" s="8"/>
      <c r="M213" s="8"/>
      <c r="N213" s="8"/>
      <c r="O213" s="8"/>
      <c r="P213" s="8"/>
      <c r="Q213" s="8"/>
      <c r="R213" s="16" t="s">
        <v>92</v>
      </c>
      <c r="S213" s="8">
        <v>5</v>
      </c>
      <c r="T213" s="8">
        <v>5</v>
      </c>
      <c r="U213" s="8">
        <f>T213*0.45</f>
        <v>2.25</v>
      </c>
      <c r="V213" s="8"/>
      <c r="W213" s="8"/>
      <c r="X213" s="8"/>
      <c r="Y213" s="8"/>
      <c r="Z213" s="8"/>
      <c r="AA213" s="14">
        <v>42.12</v>
      </c>
    </row>
    <row r="214" spans="1:27" ht="212.25" customHeight="1">
      <c r="A214" s="6">
        <v>212</v>
      </c>
      <c r="B214" s="8">
        <v>2023211385</v>
      </c>
      <c r="C214" s="8" t="s">
        <v>621</v>
      </c>
      <c r="D214" s="8">
        <v>85.75</v>
      </c>
      <c r="E214" s="36">
        <v>38.590000000000003</v>
      </c>
      <c r="F214" s="8"/>
      <c r="G214" s="8"/>
      <c r="H214" s="8"/>
      <c r="I214" s="8"/>
      <c r="J214" s="8"/>
      <c r="K214" s="8"/>
      <c r="L214" s="8"/>
      <c r="M214" s="8"/>
      <c r="N214" s="8"/>
      <c r="O214" s="8"/>
      <c r="P214" s="8"/>
      <c r="Q214" s="8"/>
      <c r="R214" s="8"/>
      <c r="S214" s="8"/>
      <c r="T214" s="8"/>
      <c r="U214" s="8"/>
      <c r="V214" s="16" t="s">
        <v>622</v>
      </c>
      <c r="W214" s="8"/>
      <c r="X214" s="16" t="s">
        <v>623</v>
      </c>
      <c r="Y214" s="8">
        <v>0.5</v>
      </c>
      <c r="Z214" s="9">
        <f>Y214*0.1</f>
        <v>0.05</v>
      </c>
      <c r="AA214" s="32">
        <f>E214+U214+Z214</f>
        <v>38.64</v>
      </c>
    </row>
    <row r="215" spans="1:27" ht="81">
      <c r="A215" s="6">
        <v>213</v>
      </c>
      <c r="B215" s="8">
        <v>2023211409</v>
      </c>
      <c r="C215" s="8" t="s">
        <v>624</v>
      </c>
      <c r="D215" s="8">
        <v>84.6</v>
      </c>
      <c r="E215" s="36">
        <v>38.07</v>
      </c>
      <c r="F215" s="8"/>
      <c r="G215" s="8"/>
      <c r="H215" s="8"/>
      <c r="I215" s="8"/>
      <c r="J215" s="8"/>
      <c r="K215" s="8"/>
      <c r="L215" s="8"/>
      <c r="M215" s="8"/>
      <c r="N215" s="8"/>
      <c r="O215" s="8"/>
      <c r="P215" s="8"/>
      <c r="Q215" s="8"/>
      <c r="R215" s="16"/>
      <c r="S215" s="8"/>
      <c r="T215" s="8"/>
      <c r="U215" s="8"/>
      <c r="V215" s="8"/>
      <c r="W215" s="8"/>
      <c r="X215" s="16" t="s">
        <v>625</v>
      </c>
      <c r="Y215" s="8">
        <v>2.5</v>
      </c>
      <c r="Z215" s="9">
        <f>Y215*0.1</f>
        <v>0.25</v>
      </c>
      <c r="AA215" s="32">
        <f>E215+U215+Z215</f>
        <v>38.32</v>
      </c>
    </row>
    <row r="216" spans="1:27" ht="54">
      <c r="A216" s="6">
        <v>214</v>
      </c>
      <c r="B216" s="8">
        <v>2023211353</v>
      </c>
      <c r="C216" s="8" t="s">
        <v>626</v>
      </c>
      <c r="D216" s="8">
        <v>83.36</v>
      </c>
      <c r="E216" s="8">
        <v>37.512</v>
      </c>
      <c r="F216" s="8"/>
      <c r="G216" s="8"/>
      <c r="H216" s="8"/>
      <c r="I216" s="8"/>
      <c r="J216" s="8"/>
      <c r="K216" s="8"/>
      <c r="L216" s="8"/>
      <c r="M216" s="8"/>
      <c r="N216" s="8"/>
      <c r="O216" s="8"/>
      <c r="P216" s="8"/>
      <c r="Q216" s="8"/>
      <c r="R216" s="16" t="s">
        <v>92</v>
      </c>
      <c r="S216" s="8">
        <v>5</v>
      </c>
      <c r="T216" s="8">
        <v>5</v>
      </c>
      <c r="U216" s="8">
        <f>T216*0.45</f>
        <v>2.25</v>
      </c>
      <c r="V216" s="16" t="s">
        <v>627</v>
      </c>
      <c r="W216" s="8"/>
      <c r="X216" s="8"/>
      <c r="Y216" s="8">
        <v>1</v>
      </c>
      <c r="Z216" s="8">
        <v>0.1</v>
      </c>
      <c r="AA216" s="14">
        <v>39.862000000000002</v>
      </c>
    </row>
    <row r="217" spans="1:27">
      <c r="A217" s="6">
        <v>215</v>
      </c>
      <c r="B217" s="16">
        <v>2023211445</v>
      </c>
      <c r="C217" s="16" t="s">
        <v>628</v>
      </c>
      <c r="D217" s="17">
        <v>88.25</v>
      </c>
      <c r="E217" s="17">
        <f t="shared" ref="E217:E280" si="19">D217*0.45</f>
        <v>39.712499999999999</v>
      </c>
      <c r="F217" s="16"/>
      <c r="G217" s="17"/>
      <c r="H217" s="16"/>
      <c r="I217" s="17"/>
      <c r="J217" s="16"/>
      <c r="K217" s="17"/>
      <c r="L217" s="16"/>
      <c r="M217" s="17"/>
      <c r="N217" s="16"/>
      <c r="O217" s="17"/>
      <c r="P217" s="16"/>
      <c r="Q217" s="17"/>
      <c r="R217" s="16"/>
      <c r="S217" s="17"/>
      <c r="T217" s="17"/>
      <c r="U217" s="17"/>
      <c r="V217" s="16"/>
      <c r="W217" s="16"/>
      <c r="X217" s="16"/>
      <c r="Y217" s="17"/>
      <c r="Z217" s="17"/>
      <c r="AA217" s="17">
        <f>E217</f>
        <v>39.712499999999999</v>
      </c>
    </row>
    <row r="218" spans="1:27" ht="67.5">
      <c r="A218" s="6">
        <v>216</v>
      </c>
      <c r="B218" s="16">
        <v>2023211435</v>
      </c>
      <c r="C218" s="16" t="s">
        <v>629</v>
      </c>
      <c r="D218" s="17">
        <v>90.11</v>
      </c>
      <c r="E218" s="17">
        <f t="shared" si="19"/>
        <v>40.549500000000002</v>
      </c>
      <c r="F218" s="16"/>
      <c r="G218" s="17"/>
      <c r="H218" s="16"/>
      <c r="I218" s="17"/>
      <c r="J218" s="16"/>
      <c r="K218" s="17"/>
      <c r="L218" s="16"/>
      <c r="M218" s="17"/>
      <c r="N218" s="16"/>
      <c r="O218" s="17"/>
      <c r="P218" s="16"/>
      <c r="Q218" s="17"/>
      <c r="R218" s="16" t="s">
        <v>630</v>
      </c>
      <c r="S218" s="17">
        <v>10</v>
      </c>
      <c r="T218" s="17">
        <f>G218+I218+K218+M218+O218+Q218+S218</f>
        <v>10</v>
      </c>
      <c r="U218" s="17">
        <f>T218*0.45</f>
        <v>4.5</v>
      </c>
      <c r="V218" s="16" t="s">
        <v>631</v>
      </c>
      <c r="W218" s="16"/>
      <c r="X218" s="16"/>
      <c r="Y218" s="17">
        <v>2</v>
      </c>
      <c r="Z218" s="17">
        <f>Y218*0.1</f>
        <v>0.2</v>
      </c>
      <c r="AA218" s="17">
        <f t="shared" ref="AA218:AA281" si="20">E218+U218+Z218</f>
        <v>45.249500000000005</v>
      </c>
    </row>
    <row r="219" spans="1:27" ht="121.5">
      <c r="A219" s="6">
        <v>217</v>
      </c>
      <c r="B219" s="16">
        <v>2023211391</v>
      </c>
      <c r="C219" s="16" t="s">
        <v>632</v>
      </c>
      <c r="D219" s="17">
        <v>86.3</v>
      </c>
      <c r="E219" s="17">
        <f t="shared" si="19"/>
        <v>38.835000000000001</v>
      </c>
      <c r="F219" s="16"/>
      <c r="G219" s="17"/>
      <c r="H219" s="16"/>
      <c r="I219" s="17"/>
      <c r="J219" s="16"/>
      <c r="K219" s="17"/>
      <c r="L219" s="16"/>
      <c r="M219" s="17"/>
      <c r="N219" s="16"/>
      <c r="O219" s="17"/>
      <c r="P219" s="16"/>
      <c r="Q219" s="17"/>
      <c r="R219" s="2"/>
      <c r="S219" s="17"/>
      <c r="T219" s="17"/>
      <c r="U219" s="17"/>
      <c r="V219" s="16"/>
      <c r="W219" s="16"/>
      <c r="X219" s="16" t="s">
        <v>633</v>
      </c>
      <c r="Y219" s="17">
        <v>10</v>
      </c>
      <c r="Z219" s="9">
        <f>Y219*0.1</f>
        <v>1</v>
      </c>
      <c r="AA219" s="32">
        <f t="shared" si="20"/>
        <v>39.835000000000001</v>
      </c>
    </row>
    <row r="220" spans="1:27" ht="135">
      <c r="A220" s="6">
        <v>218</v>
      </c>
      <c r="B220" s="16" t="s">
        <v>634</v>
      </c>
      <c r="C220" s="16" t="s">
        <v>635</v>
      </c>
      <c r="D220" s="17">
        <v>82.8</v>
      </c>
      <c r="E220" s="17">
        <f t="shared" si="19"/>
        <v>37.26</v>
      </c>
      <c r="F220" s="16"/>
      <c r="G220" s="17"/>
      <c r="H220" s="16"/>
      <c r="I220" s="17"/>
      <c r="J220" s="16"/>
      <c r="K220" s="17"/>
      <c r="L220" s="16"/>
      <c r="M220" s="17"/>
      <c r="N220" s="16"/>
      <c r="O220" s="17"/>
      <c r="P220" s="16"/>
      <c r="Q220" s="17"/>
      <c r="R220" s="16" t="s">
        <v>224</v>
      </c>
      <c r="S220" s="17">
        <v>15</v>
      </c>
      <c r="T220" s="17">
        <f>G220+I220+K220+M220+O220+Q220+S220</f>
        <v>15</v>
      </c>
      <c r="U220" s="17">
        <f>T220*0.45</f>
        <v>6.75</v>
      </c>
      <c r="V220" s="16" t="s">
        <v>636</v>
      </c>
      <c r="W220" s="16"/>
      <c r="X220" s="16" t="s">
        <v>637</v>
      </c>
      <c r="Y220" s="17">
        <v>7</v>
      </c>
      <c r="Z220" s="9">
        <f>Y220*0.1</f>
        <v>0.70000000000000007</v>
      </c>
      <c r="AA220" s="32">
        <f t="shared" si="20"/>
        <v>44.71</v>
      </c>
    </row>
    <row r="221" spans="1:27" ht="54">
      <c r="A221" s="6">
        <v>219</v>
      </c>
      <c r="B221" s="8">
        <v>2023211395</v>
      </c>
      <c r="C221" s="8" t="s">
        <v>638</v>
      </c>
      <c r="D221" s="14">
        <v>83.66</v>
      </c>
      <c r="E221" s="17">
        <f t="shared" si="19"/>
        <v>37.646999999999998</v>
      </c>
      <c r="F221" s="16"/>
      <c r="G221" s="17"/>
      <c r="H221" s="16"/>
      <c r="I221" s="17"/>
      <c r="J221" s="16"/>
      <c r="K221" s="17"/>
      <c r="L221" s="16"/>
      <c r="M221" s="17"/>
      <c r="N221" s="16"/>
      <c r="O221" s="17"/>
      <c r="P221" s="16"/>
      <c r="Q221" s="17"/>
      <c r="R221" s="16" t="s">
        <v>639</v>
      </c>
      <c r="S221" s="17">
        <v>5</v>
      </c>
      <c r="T221" s="17">
        <f>G221+I221+K221+M221+O221+Q221+S221</f>
        <v>5</v>
      </c>
      <c r="U221" s="17">
        <f>T221*0.45</f>
        <v>2.25</v>
      </c>
      <c r="V221" s="16"/>
      <c r="W221" s="16"/>
      <c r="X221" s="16" t="s">
        <v>640</v>
      </c>
      <c r="Y221" s="14">
        <v>1</v>
      </c>
      <c r="Z221" s="9">
        <f>Y221*0.1</f>
        <v>0.1</v>
      </c>
      <c r="AA221" s="32">
        <f t="shared" si="20"/>
        <v>39.997</v>
      </c>
    </row>
    <row r="222" spans="1:27" ht="54">
      <c r="A222" s="6">
        <v>220</v>
      </c>
      <c r="B222" s="8">
        <v>2023211403</v>
      </c>
      <c r="C222" s="8" t="s">
        <v>641</v>
      </c>
      <c r="D222" s="14">
        <v>86.65</v>
      </c>
      <c r="E222" s="17">
        <f t="shared" si="19"/>
        <v>38.992500000000007</v>
      </c>
      <c r="F222" s="16"/>
      <c r="G222" s="17"/>
      <c r="H222" s="16"/>
      <c r="I222" s="17"/>
      <c r="J222" s="16"/>
      <c r="K222" s="17"/>
      <c r="L222" s="16"/>
      <c r="M222" s="17"/>
      <c r="N222" s="16"/>
      <c r="O222" s="17"/>
      <c r="P222" s="16"/>
      <c r="Q222" s="17"/>
      <c r="R222" s="16" t="s">
        <v>642</v>
      </c>
      <c r="S222" s="17">
        <v>5</v>
      </c>
      <c r="T222" s="17">
        <f>G222+I222+K222+M222+O222+Q222+S222</f>
        <v>5</v>
      </c>
      <c r="U222" s="17">
        <f>T222*0.45</f>
        <v>2.25</v>
      </c>
      <c r="V222" s="16"/>
      <c r="W222" s="16"/>
      <c r="X222" s="16"/>
      <c r="Y222" s="14"/>
      <c r="Z222" s="17"/>
      <c r="AA222" s="17">
        <f t="shared" si="20"/>
        <v>41.242500000000007</v>
      </c>
    </row>
    <row r="223" spans="1:27" ht="54">
      <c r="A223" s="6">
        <v>221</v>
      </c>
      <c r="B223" s="16">
        <v>2023211429</v>
      </c>
      <c r="C223" s="16" t="s">
        <v>643</v>
      </c>
      <c r="D223" s="17">
        <v>83.91</v>
      </c>
      <c r="E223" s="17">
        <f t="shared" si="19"/>
        <v>37.759500000000003</v>
      </c>
      <c r="F223" s="16"/>
      <c r="G223" s="17"/>
      <c r="H223" s="16"/>
      <c r="I223" s="17"/>
      <c r="J223" s="16"/>
      <c r="K223" s="17"/>
      <c r="L223" s="16"/>
      <c r="M223" s="17"/>
      <c r="N223" s="16"/>
      <c r="O223" s="17"/>
      <c r="P223" s="16"/>
      <c r="Q223" s="17"/>
      <c r="R223" s="16" t="s">
        <v>644</v>
      </c>
      <c r="S223" s="17">
        <v>5</v>
      </c>
      <c r="T223" s="17">
        <f>G223+I223+K223+M223+O223+Q223+S223</f>
        <v>5</v>
      </c>
      <c r="U223" s="17">
        <f>T223*0.45</f>
        <v>2.25</v>
      </c>
      <c r="V223" s="16"/>
      <c r="W223" s="16"/>
      <c r="X223" s="16"/>
      <c r="Y223" s="17"/>
      <c r="Z223" s="17"/>
      <c r="AA223" s="17">
        <f t="shared" si="20"/>
        <v>40.009500000000003</v>
      </c>
    </row>
    <row r="224" spans="1:27">
      <c r="A224" s="6">
        <v>222</v>
      </c>
      <c r="B224" s="16">
        <v>2023211443</v>
      </c>
      <c r="C224" s="16" t="s">
        <v>645</v>
      </c>
      <c r="D224" s="17">
        <v>88.92</v>
      </c>
      <c r="E224" s="17">
        <f t="shared" si="19"/>
        <v>40.014000000000003</v>
      </c>
      <c r="F224" s="16"/>
      <c r="G224" s="17"/>
      <c r="H224" s="16"/>
      <c r="I224" s="17"/>
      <c r="J224" s="16"/>
      <c r="K224" s="17"/>
      <c r="L224" s="16"/>
      <c r="M224" s="17"/>
      <c r="N224" s="16"/>
      <c r="O224" s="17"/>
      <c r="P224" s="16"/>
      <c r="Q224" s="17"/>
      <c r="R224" s="16"/>
      <c r="S224" s="17"/>
      <c r="T224" s="17"/>
      <c r="U224" s="17"/>
      <c r="V224" s="16"/>
      <c r="W224" s="16"/>
      <c r="X224" s="16"/>
      <c r="Y224" s="17"/>
      <c r="Z224" s="17"/>
      <c r="AA224" s="17">
        <f t="shared" si="20"/>
        <v>40.014000000000003</v>
      </c>
    </row>
    <row r="225" spans="1:27" ht="175.5">
      <c r="A225" s="6">
        <v>223</v>
      </c>
      <c r="B225" s="16">
        <v>2023211424</v>
      </c>
      <c r="C225" s="16" t="s">
        <v>646</v>
      </c>
      <c r="D225" s="17" t="s">
        <v>647</v>
      </c>
      <c r="E225" s="17">
        <f t="shared" si="19"/>
        <v>37.881000000000007</v>
      </c>
      <c r="F225" s="16"/>
      <c r="G225" s="17"/>
      <c r="H225" s="16"/>
      <c r="I225" s="17"/>
      <c r="J225" s="16"/>
      <c r="K225" s="17"/>
      <c r="L225" s="16"/>
      <c r="M225" s="17"/>
      <c r="N225" s="16"/>
      <c r="O225" s="17"/>
      <c r="P225" s="16"/>
      <c r="Q225" s="17"/>
      <c r="R225" s="16" t="s">
        <v>648</v>
      </c>
      <c r="S225" s="17">
        <v>5</v>
      </c>
      <c r="T225" s="17">
        <f>G225+I225+K225+M225+O225+Q225+S225</f>
        <v>5</v>
      </c>
      <c r="U225" s="17">
        <f>T225*0.45</f>
        <v>2.25</v>
      </c>
      <c r="V225" s="16"/>
      <c r="W225" s="16"/>
      <c r="X225" s="16" t="s">
        <v>649</v>
      </c>
      <c r="Y225" s="17">
        <v>10</v>
      </c>
      <c r="Z225" s="9">
        <f>Y225*0.1</f>
        <v>1</v>
      </c>
      <c r="AA225" s="32">
        <f t="shared" si="20"/>
        <v>41.131000000000007</v>
      </c>
    </row>
    <row r="226" spans="1:27" ht="54">
      <c r="A226" s="6">
        <v>224</v>
      </c>
      <c r="B226" s="16">
        <v>2023211374</v>
      </c>
      <c r="C226" s="16" t="s">
        <v>650</v>
      </c>
      <c r="D226" s="17">
        <v>85.94</v>
      </c>
      <c r="E226" s="17">
        <f t="shared" si="19"/>
        <v>38.673000000000002</v>
      </c>
      <c r="F226" s="16"/>
      <c r="G226" s="17"/>
      <c r="H226" s="16"/>
      <c r="I226" s="17"/>
      <c r="J226" s="16"/>
      <c r="K226" s="17"/>
      <c r="L226" s="16"/>
      <c r="M226" s="17"/>
      <c r="N226" s="16"/>
      <c r="O226" s="17"/>
      <c r="P226" s="16"/>
      <c r="Q226" s="17"/>
      <c r="R226" s="16" t="s">
        <v>651</v>
      </c>
      <c r="S226" s="17">
        <v>5</v>
      </c>
      <c r="T226" s="17">
        <f>G226+I226+K226+M226+O226+Q226+S226</f>
        <v>5</v>
      </c>
      <c r="U226" s="17">
        <f>T226*0.45</f>
        <v>2.25</v>
      </c>
      <c r="V226" s="16"/>
      <c r="W226" s="16"/>
      <c r="X226" s="16"/>
      <c r="Y226" s="17"/>
      <c r="Z226" s="17"/>
      <c r="AA226" s="17">
        <f t="shared" si="20"/>
        <v>40.923000000000002</v>
      </c>
    </row>
    <row r="227" spans="1:27">
      <c r="A227" s="6">
        <v>225</v>
      </c>
      <c r="B227" s="16">
        <v>2023211382</v>
      </c>
      <c r="C227" s="16" t="s">
        <v>652</v>
      </c>
      <c r="D227" s="17">
        <v>87.74</v>
      </c>
      <c r="E227" s="17">
        <f t="shared" si="19"/>
        <v>39.482999999999997</v>
      </c>
      <c r="F227" s="16"/>
      <c r="G227" s="17"/>
      <c r="H227" s="16"/>
      <c r="I227" s="17"/>
      <c r="J227" s="16"/>
      <c r="K227" s="17"/>
      <c r="L227" s="16"/>
      <c r="M227" s="17"/>
      <c r="N227" s="16"/>
      <c r="O227" s="17"/>
      <c r="P227" s="16"/>
      <c r="Q227" s="17"/>
      <c r="R227" s="16"/>
      <c r="S227" s="17"/>
      <c r="T227" s="17"/>
      <c r="U227" s="17"/>
      <c r="V227" s="16"/>
      <c r="W227" s="16"/>
      <c r="X227" s="16"/>
      <c r="Y227" s="17"/>
      <c r="Z227" s="17"/>
      <c r="AA227" s="17">
        <f t="shared" si="20"/>
        <v>39.482999999999997</v>
      </c>
    </row>
    <row r="228" spans="1:27" ht="148.5">
      <c r="A228" s="6">
        <v>226</v>
      </c>
      <c r="B228" s="16">
        <v>2023211407</v>
      </c>
      <c r="C228" s="16" t="s">
        <v>653</v>
      </c>
      <c r="D228" s="17">
        <v>86.19</v>
      </c>
      <c r="E228" s="17">
        <f t="shared" si="19"/>
        <v>38.785499999999999</v>
      </c>
      <c r="F228" s="16" t="s">
        <v>654</v>
      </c>
      <c r="G228" s="17">
        <v>7.5</v>
      </c>
      <c r="H228" s="16"/>
      <c r="I228" s="17"/>
      <c r="J228" s="16"/>
      <c r="K228" s="17"/>
      <c r="L228" s="16"/>
      <c r="M228" s="17"/>
      <c r="N228" s="16"/>
      <c r="O228" s="17"/>
      <c r="P228" s="16"/>
      <c r="Q228" s="17"/>
      <c r="R228" s="16" t="s">
        <v>655</v>
      </c>
      <c r="S228" s="17">
        <v>10</v>
      </c>
      <c r="T228" s="17">
        <f>G228+I228+K228+M228+O228+Q228+S228</f>
        <v>17.5</v>
      </c>
      <c r="U228" s="17">
        <f>T228*0.45</f>
        <v>7.875</v>
      </c>
      <c r="V228" s="16" t="s">
        <v>71</v>
      </c>
      <c r="W228" s="16"/>
      <c r="X228" s="16" t="s">
        <v>656</v>
      </c>
      <c r="Y228" s="17">
        <v>6</v>
      </c>
      <c r="Z228" s="9">
        <f>Y228*0.1</f>
        <v>0.60000000000000009</v>
      </c>
      <c r="AA228" s="32">
        <f t="shared" si="20"/>
        <v>47.2605</v>
      </c>
    </row>
    <row r="229" spans="1:27">
      <c r="A229" s="6">
        <v>227</v>
      </c>
      <c r="B229" s="16">
        <v>2023211398</v>
      </c>
      <c r="C229" s="16" t="s">
        <v>657</v>
      </c>
      <c r="D229" s="17">
        <v>87.58</v>
      </c>
      <c r="E229" s="17">
        <f t="shared" si="19"/>
        <v>39.411000000000001</v>
      </c>
      <c r="F229" s="16"/>
      <c r="G229" s="17"/>
      <c r="H229" s="16"/>
      <c r="I229" s="17"/>
      <c r="J229" s="16"/>
      <c r="K229" s="17"/>
      <c r="L229" s="16"/>
      <c r="M229" s="17"/>
      <c r="N229" s="16"/>
      <c r="O229" s="17"/>
      <c r="P229" s="16"/>
      <c r="Q229" s="17"/>
      <c r="R229" s="16"/>
      <c r="S229" s="17"/>
      <c r="T229" s="17"/>
      <c r="U229" s="17"/>
      <c r="V229" s="16"/>
      <c r="W229" s="16"/>
      <c r="X229" s="16"/>
      <c r="Y229" s="17"/>
      <c r="Z229" s="17"/>
      <c r="AA229" s="17">
        <f t="shared" si="20"/>
        <v>39.411000000000001</v>
      </c>
    </row>
    <row r="230" spans="1:27" ht="256.5">
      <c r="A230" s="6">
        <v>228</v>
      </c>
      <c r="B230" s="16">
        <v>2023211408</v>
      </c>
      <c r="C230" s="16" t="s">
        <v>658</v>
      </c>
      <c r="D230" s="17">
        <v>82.04</v>
      </c>
      <c r="E230" s="17">
        <f t="shared" si="19"/>
        <v>36.918000000000006</v>
      </c>
      <c r="F230" s="16" t="s">
        <v>659</v>
      </c>
      <c r="G230" s="17">
        <v>29.25</v>
      </c>
      <c r="H230" s="16"/>
      <c r="I230" s="17"/>
      <c r="J230" s="16"/>
      <c r="K230" s="17"/>
      <c r="L230" s="16"/>
      <c r="M230" s="17"/>
      <c r="N230" s="16"/>
      <c r="O230" s="17"/>
      <c r="P230" s="16"/>
      <c r="Q230" s="17"/>
      <c r="R230" s="16" t="s">
        <v>660</v>
      </c>
      <c r="S230" s="17">
        <v>5</v>
      </c>
      <c r="T230" s="17">
        <f>G230+I230+K230+M230+O230+Q230+S230</f>
        <v>34.25</v>
      </c>
      <c r="U230" s="17">
        <f>T230*0.45</f>
        <v>15.4125</v>
      </c>
      <c r="V230" s="16" t="s">
        <v>661</v>
      </c>
      <c r="W230" s="16"/>
      <c r="X230" s="16" t="s">
        <v>662</v>
      </c>
      <c r="Y230" s="17">
        <v>10</v>
      </c>
      <c r="Z230" s="9">
        <f>Y230*0.1</f>
        <v>1</v>
      </c>
      <c r="AA230" s="32">
        <f t="shared" si="20"/>
        <v>53.330500000000008</v>
      </c>
    </row>
    <row r="231" spans="1:27" ht="94.5">
      <c r="A231" s="6">
        <v>229</v>
      </c>
      <c r="B231" s="16">
        <v>2023211396</v>
      </c>
      <c r="C231" s="16" t="s">
        <v>663</v>
      </c>
      <c r="D231" s="17">
        <v>87.99</v>
      </c>
      <c r="E231" s="17">
        <f t="shared" si="19"/>
        <v>39.595500000000001</v>
      </c>
      <c r="F231" s="16"/>
      <c r="G231" s="17"/>
      <c r="H231" s="16"/>
      <c r="I231" s="17"/>
      <c r="J231" s="16"/>
      <c r="K231" s="17"/>
      <c r="L231" s="16"/>
      <c r="M231" s="17"/>
      <c r="N231" s="16"/>
      <c r="O231" s="17"/>
      <c r="P231" s="16"/>
      <c r="Q231" s="17"/>
      <c r="R231" s="16" t="s">
        <v>664</v>
      </c>
      <c r="S231" s="17">
        <v>15</v>
      </c>
      <c r="T231" s="17">
        <v>15</v>
      </c>
      <c r="U231" s="17">
        <f>T231*0.45</f>
        <v>6.75</v>
      </c>
      <c r="V231" s="16" t="s">
        <v>665</v>
      </c>
      <c r="W231" s="16"/>
      <c r="X231" s="16" t="s">
        <v>666</v>
      </c>
      <c r="Y231" s="17">
        <v>4</v>
      </c>
      <c r="Z231" s="9">
        <f>Y231*0.1</f>
        <v>0.4</v>
      </c>
      <c r="AA231" s="32">
        <f t="shared" si="20"/>
        <v>46.7455</v>
      </c>
    </row>
    <row r="232" spans="1:27" ht="54">
      <c r="A232" s="6">
        <v>230</v>
      </c>
      <c r="B232" s="16">
        <v>2023211412</v>
      </c>
      <c r="C232" s="16" t="s">
        <v>667</v>
      </c>
      <c r="D232" s="17">
        <v>85.45</v>
      </c>
      <c r="E232" s="17">
        <f t="shared" si="19"/>
        <v>38.452500000000001</v>
      </c>
      <c r="F232" s="16"/>
      <c r="G232" s="17"/>
      <c r="H232" s="16"/>
      <c r="I232" s="17"/>
      <c r="J232" s="16"/>
      <c r="K232" s="17"/>
      <c r="L232" s="16"/>
      <c r="M232" s="17"/>
      <c r="N232" s="16"/>
      <c r="O232" s="17"/>
      <c r="P232" s="16"/>
      <c r="Q232" s="17"/>
      <c r="R232" s="16" t="s">
        <v>664</v>
      </c>
      <c r="S232" s="17">
        <v>15</v>
      </c>
      <c r="T232" s="17">
        <v>15</v>
      </c>
      <c r="U232" s="17">
        <f>T232*0.45</f>
        <v>6.75</v>
      </c>
      <c r="V232" s="16"/>
      <c r="W232" s="16"/>
      <c r="X232" s="16"/>
      <c r="Y232" s="17"/>
      <c r="Z232" s="17"/>
      <c r="AA232" s="17">
        <f t="shared" si="20"/>
        <v>45.202500000000001</v>
      </c>
    </row>
    <row r="233" spans="1:27" ht="81">
      <c r="A233" s="6">
        <v>231</v>
      </c>
      <c r="B233" s="16">
        <v>2023211378</v>
      </c>
      <c r="C233" s="16" t="s">
        <v>668</v>
      </c>
      <c r="D233" s="17">
        <v>85.91</v>
      </c>
      <c r="E233" s="17">
        <f t="shared" si="19"/>
        <v>38.659500000000001</v>
      </c>
      <c r="F233" s="16"/>
      <c r="G233" s="17"/>
      <c r="H233" s="16"/>
      <c r="I233" s="17"/>
      <c r="J233" s="16"/>
      <c r="K233" s="17"/>
      <c r="L233" s="16"/>
      <c r="M233" s="17"/>
      <c r="N233" s="16"/>
      <c r="O233" s="17"/>
      <c r="P233" s="16"/>
      <c r="Q233" s="17"/>
      <c r="R233" s="16"/>
      <c r="S233" s="17"/>
      <c r="T233" s="17"/>
      <c r="U233" s="17"/>
      <c r="V233" s="16" t="s">
        <v>669</v>
      </c>
      <c r="W233" s="16"/>
      <c r="X233" s="16"/>
      <c r="Y233" s="17">
        <v>1</v>
      </c>
      <c r="Z233" s="17">
        <f>Y233*0.1</f>
        <v>0.1</v>
      </c>
      <c r="AA233" s="17">
        <f t="shared" si="20"/>
        <v>38.759500000000003</v>
      </c>
    </row>
    <row r="234" spans="1:27" ht="81">
      <c r="A234" s="6">
        <v>232</v>
      </c>
      <c r="B234" s="16">
        <v>2023211410</v>
      </c>
      <c r="C234" s="16" t="s">
        <v>670</v>
      </c>
      <c r="D234" s="17">
        <v>80.239999999999995</v>
      </c>
      <c r="E234" s="17">
        <f t="shared" si="19"/>
        <v>36.107999999999997</v>
      </c>
      <c r="F234" s="16"/>
      <c r="G234" s="17"/>
      <c r="H234" s="16"/>
      <c r="I234" s="17"/>
      <c r="J234" s="16"/>
      <c r="K234" s="17"/>
      <c r="L234" s="16"/>
      <c r="M234" s="17"/>
      <c r="N234" s="16"/>
      <c r="O234" s="17"/>
      <c r="P234" s="16"/>
      <c r="Q234" s="17"/>
      <c r="R234" s="16" t="s">
        <v>671</v>
      </c>
      <c r="S234" s="17">
        <v>15</v>
      </c>
      <c r="T234" s="17">
        <f>G234+I234+K234+M234+O234+Q234+S234</f>
        <v>15</v>
      </c>
      <c r="U234" s="17">
        <f>T234*0.45</f>
        <v>6.75</v>
      </c>
      <c r="V234" s="16" t="s">
        <v>672</v>
      </c>
      <c r="W234" s="16"/>
      <c r="X234" s="16" t="s">
        <v>673</v>
      </c>
      <c r="Y234" s="17">
        <v>6</v>
      </c>
      <c r="Z234" s="9">
        <f>Y234*0.1</f>
        <v>0.60000000000000009</v>
      </c>
      <c r="AA234" s="32">
        <f t="shared" si="20"/>
        <v>43.457999999999998</v>
      </c>
    </row>
    <row r="235" spans="1:27" ht="54">
      <c r="A235" s="6">
        <v>233</v>
      </c>
      <c r="B235" s="16" t="s">
        <v>674</v>
      </c>
      <c r="C235" s="16" t="s">
        <v>675</v>
      </c>
      <c r="D235" s="17">
        <v>82.69</v>
      </c>
      <c r="E235" s="17">
        <f t="shared" si="19"/>
        <v>37.210500000000003</v>
      </c>
      <c r="F235" s="16"/>
      <c r="G235" s="17"/>
      <c r="H235" s="16"/>
      <c r="I235" s="17"/>
      <c r="J235" s="16"/>
      <c r="K235" s="17"/>
      <c r="L235" s="16"/>
      <c r="M235" s="17"/>
      <c r="N235" s="16"/>
      <c r="O235" s="17"/>
      <c r="P235" s="16"/>
      <c r="Q235" s="17"/>
      <c r="R235" s="16" t="s">
        <v>676</v>
      </c>
      <c r="S235" s="17">
        <v>15</v>
      </c>
      <c r="T235" s="17">
        <f>G235+I235+K235+M235+O235+Q235+S235</f>
        <v>15</v>
      </c>
      <c r="U235" s="17">
        <f>T235*0.45</f>
        <v>6.75</v>
      </c>
      <c r="V235" s="16"/>
      <c r="W235" s="16"/>
      <c r="X235" s="16"/>
      <c r="Y235" s="17"/>
      <c r="Z235" s="17"/>
      <c r="AA235" s="17">
        <f t="shared" si="20"/>
        <v>43.960500000000003</v>
      </c>
    </row>
    <row r="236" spans="1:27" ht="54">
      <c r="A236" s="6">
        <v>234</v>
      </c>
      <c r="B236" s="16">
        <v>2023211352</v>
      </c>
      <c r="C236" s="16" t="s">
        <v>677</v>
      </c>
      <c r="D236" s="17">
        <v>83.2</v>
      </c>
      <c r="E236" s="17">
        <f t="shared" si="19"/>
        <v>37.440000000000005</v>
      </c>
      <c r="F236" s="16"/>
      <c r="G236" s="17"/>
      <c r="H236" s="16"/>
      <c r="I236" s="17"/>
      <c r="J236" s="16"/>
      <c r="K236" s="17"/>
      <c r="L236" s="16"/>
      <c r="M236" s="17"/>
      <c r="N236" s="16"/>
      <c r="O236" s="17"/>
      <c r="P236" s="16"/>
      <c r="Q236" s="17"/>
      <c r="R236" s="16" t="s">
        <v>399</v>
      </c>
      <c r="S236" s="17">
        <v>5</v>
      </c>
      <c r="T236" s="17">
        <f>G236+I236+K236+M236+O236+Q236+S236</f>
        <v>5</v>
      </c>
      <c r="U236" s="17">
        <f>T236*0.45</f>
        <v>2.25</v>
      </c>
      <c r="V236" s="16"/>
      <c r="W236" s="2"/>
      <c r="X236" s="16" t="s">
        <v>678</v>
      </c>
      <c r="Y236" s="17">
        <v>1.75</v>
      </c>
      <c r="Z236" s="9">
        <f>Y236*0.1</f>
        <v>0.17500000000000002</v>
      </c>
      <c r="AA236" s="32">
        <f t="shared" si="20"/>
        <v>39.865000000000002</v>
      </c>
    </row>
    <row r="237" spans="1:27" ht="54">
      <c r="A237" s="6">
        <v>235</v>
      </c>
      <c r="B237" s="16">
        <v>2023211393</v>
      </c>
      <c r="C237" s="16" t="s">
        <v>679</v>
      </c>
      <c r="D237" s="17">
        <v>84.12</v>
      </c>
      <c r="E237" s="17">
        <f t="shared" si="19"/>
        <v>37.854000000000006</v>
      </c>
      <c r="F237" s="16"/>
      <c r="G237" s="17"/>
      <c r="H237" s="16"/>
      <c r="I237" s="17"/>
      <c r="J237" s="16"/>
      <c r="K237" s="17"/>
      <c r="L237" s="16"/>
      <c r="M237" s="17"/>
      <c r="N237" s="16"/>
      <c r="O237" s="17"/>
      <c r="P237" s="16"/>
      <c r="Q237" s="17"/>
      <c r="R237" s="16" t="s">
        <v>680</v>
      </c>
      <c r="S237" s="17">
        <v>5</v>
      </c>
      <c r="T237" s="17">
        <f>G237+I237+K237+M237+O237+Q237+S237</f>
        <v>5</v>
      </c>
      <c r="U237" s="17">
        <f>T237*0.45</f>
        <v>2.25</v>
      </c>
      <c r="V237" s="16"/>
      <c r="W237" s="16"/>
      <c r="X237" s="16" t="s">
        <v>681</v>
      </c>
      <c r="Y237" s="17">
        <v>1</v>
      </c>
      <c r="Z237" s="9">
        <f>Y237*0.1</f>
        <v>0.1</v>
      </c>
      <c r="AA237" s="32">
        <f t="shared" si="20"/>
        <v>40.204000000000008</v>
      </c>
    </row>
    <row r="238" spans="1:27">
      <c r="A238" s="6">
        <v>236</v>
      </c>
      <c r="B238" s="16" t="s">
        <v>682</v>
      </c>
      <c r="C238" s="16" t="s">
        <v>683</v>
      </c>
      <c r="D238" s="17">
        <v>85.96</v>
      </c>
      <c r="E238" s="17">
        <f t="shared" si="19"/>
        <v>38.681999999999995</v>
      </c>
      <c r="F238" s="16"/>
      <c r="G238" s="17"/>
      <c r="H238" s="16"/>
      <c r="I238" s="17"/>
      <c r="J238" s="16"/>
      <c r="K238" s="17"/>
      <c r="L238" s="16"/>
      <c r="M238" s="17"/>
      <c r="N238" s="16"/>
      <c r="O238" s="17"/>
      <c r="P238" s="16"/>
      <c r="Q238" s="17"/>
      <c r="R238" s="16"/>
      <c r="S238" s="17"/>
      <c r="T238" s="17"/>
      <c r="U238" s="17"/>
      <c r="V238" s="16"/>
      <c r="W238" s="16"/>
      <c r="X238" s="16"/>
      <c r="Y238" s="17"/>
      <c r="Z238" s="17"/>
      <c r="AA238" s="17">
        <f t="shared" si="20"/>
        <v>38.681999999999995</v>
      </c>
    </row>
    <row r="239" spans="1:27" ht="54">
      <c r="A239" s="6">
        <v>237</v>
      </c>
      <c r="B239" s="47">
        <v>2023211361</v>
      </c>
      <c r="C239" s="47" t="s">
        <v>684</v>
      </c>
      <c r="D239" s="48">
        <v>87.38</v>
      </c>
      <c r="E239" s="17">
        <f t="shared" si="19"/>
        <v>39.320999999999998</v>
      </c>
      <c r="F239" s="47"/>
      <c r="G239" s="48"/>
      <c r="H239" s="47"/>
      <c r="I239" s="48"/>
      <c r="J239" s="47"/>
      <c r="K239" s="48"/>
      <c r="L239" s="47"/>
      <c r="M239" s="48"/>
      <c r="N239" s="47"/>
      <c r="O239" s="48"/>
      <c r="P239" s="47"/>
      <c r="Q239" s="48"/>
      <c r="R239" s="47" t="s">
        <v>685</v>
      </c>
      <c r="S239" s="48">
        <v>5</v>
      </c>
      <c r="T239" s="17">
        <v>5</v>
      </c>
      <c r="U239" s="17">
        <f>T239*0.45</f>
        <v>2.25</v>
      </c>
      <c r="V239" s="47"/>
      <c r="W239" s="47"/>
      <c r="X239" s="47"/>
      <c r="Y239" s="48"/>
      <c r="Z239" s="17"/>
      <c r="AA239" s="17">
        <f t="shared" si="20"/>
        <v>41.570999999999998</v>
      </c>
    </row>
    <row r="240" spans="1:27" ht="81">
      <c r="A240" s="6">
        <v>238</v>
      </c>
      <c r="B240" s="16">
        <v>2023211351</v>
      </c>
      <c r="C240" s="16" t="s">
        <v>686</v>
      </c>
      <c r="D240" s="17">
        <v>83.19</v>
      </c>
      <c r="E240" s="17">
        <f t="shared" si="19"/>
        <v>37.435499999999998</v>
      </c>
      <c r="F240" s="16"/>
      <c r="G240" s="17"/>
      <c r="H240" s="16"/>
      <c r="I240" s="17"/>
      <c r="J240" s="16"/>
      <c r="K240" s="17"/>
      <c r="L240" s="16"/>
      <c r="M240" s="17"/>
      <c r="N240" s="16"/>
      <c r="O240" s="17"/>
      <c r="P240" s="16"/>
      <c r="Q240" s="17"/>
      <c r="R240" s="16" t="s">
        <v>687</v>
      </c>
      <c r="S240" s="17">
        <v>5</v>
      </c>
      <c r="T240" s="17">
        <v>5</v>
      </c>
      <c r="U240" s="17">
        <f>T240*0.45</f>
        <v>2.25</v>
      </c>
      <c r="V240" s="16"/>
      <c r="W240" s="16"/>
      <c r="X240" s="16" t="s">
        <v>688</v>
      </c>
      <c r="Y240" s="17">
        <v>6</v>
      </c>
      <c r="Z240" s="9">
        <f>Y240*0.1</f>
        <v>0.60000000000000009</v>
      </c>
      <c r="AA240" s="32">
        <f t="shared" si="20"/>
        <v>40.285499999999999</v>
      </c>
    </row>
    <row r="241" spans="1:27">
      <c r="A241" s="6">
        <v>239</v>
      </c>
      <c r="B241" s="16">
        <v>2023211404</v>
      </c>
      <c r="C241" s="16" t="s">
        <v>689</v>
      </c>
      <c r="D241" s="17">
        <v>84.78</v>
      </c>
      <c r="E241" s="17">
        <f t="shared" si="19"/>
        <v>38.151000000000003</v>
      </c>
      <c r="F241" s="16"/>
      <c r="G241" s="17"/>
      <c r="H241" s="16"/>
      <c r="I241" s="17"/>
      <c r="J241" s="16"/>
      <c r="K241" s="17"/>
      <c r="L241" s="16"/>
      <c r="M241" s="17"/>
      <c r="N241" s="16"/>
      <c r="O241" s="17"/>
      <c r="P241" s="16"/>
      <c r="Q241" s="17"/>
      <c r="R241" s="16"/>
      <c r="S241" s="17"/>
      <c r="T241" s="17"/>
      <c r="U241" s="17"/>
      <c r="V241" s="16"/>
      <c r="W241" s="16"/>
      <c r="X241" s="16"/>
      <c r="Y241" s="17"/>
      <c r="Z241" s="17"/>
      <c r="AA241" s="17">
        <f t="shared" si="20"/>
        <v>38.151000000000003</v>
      </c>
    </row>
    <row r="242" spans="1:27">
      <c r="A242" s="6">
        <v>240</v>
      </c>
      <c r="B242" s="16">
        <v>2023211434</v>
      </c>
      <c r="C242" s="16" t="s">
        <v>690</v>
      </c>
      <c r="D242" s="17">
        <v>87.49</v>
      </c>
      <c r="E242" s="17">
        <f t="shared" si="19"/>
        <v>39.3705</v>
      </c>
      <c r="F242" s="16"/>
      <c r="G242" s="17"/>
      <c r="H242" s="16"/>
      <c r="I242" s="17"/>
      <c r="J242" s="16"/>
      <c r="K242" s="17"/>
      <c r="L242" s="16"/>
      <c r="M242" s="17"/>
      <c r="N242" s="16"/>
      <c r="O242" s="17"/>
      <c r="P242" s="16"/>
      <c r="Q242" s="17"/>
      <c r="R242" s="16"/>
      <c r="S242" s="17"/>
      <c r="T242" s="17"/>
      <c r="U242" s="17"/>
      <c r="V242" s="16"/>
      <c r="W242" s="16"/>
      <c r="X242" s="16"/>
      <c r="Y242" s="17"/>
      <c r="Z242" s="17"/>
      <c r="AA242" s="17">
        <f t="shared" si="20"/>
        <v>39.3705</v>
      </c>
    </row>
    <row r="243" spans="1:27">
      <c r="A243" s="6">
        <v>241</v>
      </c>
      <c r="B243" s="16">
        <v>2023211401</v>
      </c>
      <c r="C243" s="16" t="s">
        <v>691</v>
      </c>
      <c r="D243" s="17">
        <v>86.02</v>
      </c>
      <c r="E243" s="17">
        <f t="shared" si="19"/>
        <v>38.708999999999996</v>
      </c>
      <c r="F243" s="16"/>
      <c r="G243" s="17"/>
      <c r="H243" s="16"/>
      <c r="I243" s="17"/>
      <c r="J243" s="16"/>
      <c r="K243" s="17"/>
      <c r="L243" s="16"/>
      <c r="M243" s="17"/>
      <c r="N243" s="16"/>
      <c r="O243" s="17"/>
      <c r="P243" s="16"/>
      <c r="Q243" s="17"/>
      <c r="R243" s="16"/>
      <c r="S243" s="17"/>
      <c r="T243" s="17"/>
      <c r="U243" s="17"/>
      <c r="V243" s="16"/>
      <c r="W243" s="16"/>
      <c r="X243" s="16"/>
      <c r="Y243" s="17"/>
      <c r="Z243" s="17"/>
      <c r="AA243" s="17">
        <f t="shared" si="20"/>
        <v>38.708999999999996</v>
      </c>
    </row>
    <row r="244" spans="1:27" ht="67.5">
      <c r="A244" s="6">
        <v>242</v>
      </c>
      <c r="B244" s="16">
        <v>2023211347</v>
      </c>
      <c r="C244" s="16" t="s">
        <v>692</v>
      </c>
      <c r="D244" s="17">
        <v>87.91</v>
      </c>
      <c r="E244" s="17">
        <f t="shared" si="19"/>
        <v>39.5595</v>
      </c>
      <c r="F244" s="16"/>
      <c r="G244" s="17"/>
      <c r="H244" s="16"/>
      <c r="I244" s="17"/>
      <c r="J244" s="16"/>
      <c r="K244" s="17"/>
      <c r="L244" s="16"/>
      <c r="M244" s="17"/>
      <c r="N244" s="16"/>
      <c r="O244" s="17"/>
      <c r="P244" s="16"/>
      <c r="Q244" s="17"/>
      <c r="R244" s="16" t="s">
        <v>687</v>
      </c>
      <c r="S244" s="17">
        <v>5</v>
      </c>
      <c r="T244" s="17">
        <f>G244+I244+K244+M244+O244+Q244+S244</f>
        <v>5</v>
      </c>
      <c r="U244" s="17">
        <f t="shared" ref="U244:U249" si="21">T244*0.45</f>
        <v>2.25</v>
      </c>
      <c r="V244" s="16"/>
      <c r="W244" s="8"/>
      <c r="X244" s="16" t="s">
        <v>693</v>
      </c>
      <c r="Y244" s="17">
        <v>4.75</v>
      </c>
      <c r="Z244" s="9">
        <f>Y244*0.1</f>
        <v>0.47500000000000003</v>
      </c>
      <c r="AA244" s="32">
        <f t="shared" si="20"/>
        <v>42.284500000000001</v>
      </c>
    </row>
    <row r="245" spans="1:27" ht="229.5">
      <c r="A245" s="6">
        <v>243</v>
      </c>
      <c r="B245" s="16">
        <v>2023211350</v>
      </c>
      <c r="C245" s="16" t="s">
        <v>694</v>
      </c>
      <c r="D245" s="17">
        <v>90.22</v>
      </c>
      <c r="E245" s="17">
        <f t="shared" si="19"/>
        <v>40.599000000000004</v>
      </c>
      <c r="F245" s="16"/>
      <c r="G245" s="17"/>
      <c r="H245" s="16"/>
      <c r="I245" s="17"/>
      <c r="J245" s="16"/>
      <c r="K245" s="17"/>
      <c r="L245" s="16"/>
      <c r="M245" s="17"/>
      <c r="N245" s="16" t="s">
        <v>695</v>
      </c>
      <c r="O245" s="17">
        <v>1.25</v>
      </c>
      <c r="P245" s="16" t="s">
        <v>696</v>
      </c>
      <c r="Q245" s="17">
        <v>15</v>
      </c>
      <c r="R245" s="16" t="s">
        <v>697</v>
      </c>
      <c r="S245" s="17">
        <v>5</v>
      </c>
      <c r="T245" s="9">
        <f>G245+O245+Q245+S245</f>
        <v>21.25</v>
      </c>
      <c r="U245" s="17">
        <f t="shared" si="21"/>
        <v>9.5625</v>
      </c>
      <c r="V245" s="16"/>
      <c r="W245" s="16"/>
      <c r="X245" s="16" t="s">
        <v>698</v>
      </c>
      <c r="Y245" s="17">
        <v>7.75</v>
      </c>
      <c r="Z245" s="9">
        <f>Y245*0.1</f>
        <v>0.77500000000000002</v>
      </c>
      <c r="AA245" s="32">
        <f t="shared" si="20"/>
        <v>50.936500000000002</v>
      </c>
    </row>
    <row r="246" spans="1:27" ht="175.5">
      <c r="A246" s="6">
        <v>244</v>
      </c>
      <c r="B246" s="16">
        <v>2023211405</v>
      </c>
      <c r="C246" s="16" t="s">
        <v>699</v>
      </c>
      <c r="D246" s="17">
        <v>79.930000000000007</v>
      </c>
      <c r="E246" s="17">
        <f t="shared" si="19"/>
        <v>35.968500000000006</v>
      </c>
      <c r="F246" s="16" t="s">
        <v>700</v>
      </c>
      <c r="G246" s="17">
        <v>18.75</v>
      </c>
      <c r="H246" s="16"/>
      <c r="I246" s="17"/>
      <c r="J246" s="16"/>
      <c r="K246" s="17"/>
      <c r="L246" s="16"/>
      <c r="M246" s="17"/>
      <c r="N246" s="16"/>
      <c r="O246" s="17"/>
      <c r="P246" s="16"/>
      <c r="Q246" s="17"/>
      <c r="R246" s="16"/>
      <c r="S246" s="17"/>
      <c r="T246" s="17">
        <f>G246+I246+K246+M246+O246+Q246+S246</f>
        <v>18.75</v>
      </c>
      <c r="U246" s="17">
        <f t="shared" si="21"/>
        <v>8.4375</v>
      </c>
      <c r="V246" s="16" t="s">
        <v>195</v>
      </c>
      <c r="W246" s="16"/>
      <c r="X246" s="16" t="s">
        <v>701</v>
      </c>
      <c r="Y246" s="17">
        <v>4</v>
      </c>
      <c r="Z246" s="9">
        <f>Y246*0.1</f>
        <v>0.4</v>
      </c>
      <c r="AA246" s="32">
        <f t="shared" si="20"/>
        <v>44.806000000000004</v>
      </c>
    </row>
    <row r="247" spans="1:27" ht="159.75" customHeight="1">
      <c r="A247" s="6">
        <v>245</v>
      </c>
      <c r="B247" s="16" t="s">
        <v>702</v>
      </c>
      <c r="C247" s="16" t="s">
        <v>703</v>
      </c>
      <c r="D247" s="17">
        <v>88</v>
      </c>
      <c r="E247" s="17">
        <f t="shared" si="19"/>
        <v>39.6</v>
      </c>
      <c r="F247" s="16"/>
      <c r="G247" s="17"/>
      <c r="H247" s="16"/>
      <c r="I247" s="17"/>
      <c r="J247" s="16"/>
      <c r="K247" s="17"/>
      <c r="L247" s="16"/>
      <c r="M247" s="17"/>
      <c r="N247" s="16" t="s">
        <v>704</v>
      </c>
      <c r="O247" s="17">
        <v>0.25</v>
      </c>
      <c r="P247" s="16"/>
      <c r="Q247" s="17"/>
      <c r="R247" s="16" t="s">
        <v>705</v>
      </c>
      <c r="S247" s="17">
        <v>25</v>
      </c>
      <c r="T247" s="17">
        <f>G247+I247+K247+M247+O247+Q247+S247</f>
        <v>25.25</v>
      </c>
      <c r="U247" s="17">
        <f t="shared" si="21"/>
        <v>11.362500000000001</v>
      </c>
      <c r="V247" s="16"/>
      <c r="W247" s="16"/>
      <c r="X247" s="16" t="s">
        <v>706</v>
      </c>
      <c r="Y247" s="17">
        <v>10</v>
      </c>
      <c r="Z247" s="9">
        <f>Y247*0.1</f>
        <v>1</v>
      </c>
      <c r="AA247" s="32">
        <f t="shared" si="20"/>
        <v>51.962500000000006</v>
      </c>
    </row>
    <row r="248" spans="1:27">
      <c r="A248" s="6">
        <v>246</v>
      </c>
      <c r="B248" s="16">
        <v>2023211394</v>
      </c>
      <c r="C248" s="16" t="s">
        <v>707</v>
      </c>
      <c r="D248" s="17">
        <v>82.65</v>
      </c>
      <c r="E248" s="17">
        <f t="shared" si="19"/>
        <v>37.192500000000003</v>
      </c>
      <c r="F248" s="16"/>
      <c r="G248" s="17"/>
      <c r="H248" s="16"/>
      <c r="I248" s="17"/>
      <c r="J248" s="16"/>
      <c r="K248" s="17"/>
      <c r="L248" s="16"/>
      <c r="M248" s="17"/>
      <c r="N248" s="16"/>
      <c r="O248" s="17"/>
      <c r="P248" s="16"/>
      <c r="Q248" s="17"/>
      <c r="R248" s="16" t="s">
        <v>708</v>
      </c>
      <c r="S248" s="17">
        <v>5</v>
      </c>
      <c r="T248" s="17">
        <f>G248+I248+K248+M248+O248+Q248+S248</f>
        <v>5</v>
      </c>
      <c r="U248" s="17">
        <f t="shared" si="21"/>
        <v>2.25</v>
      </c>
      <c r="V248" s="16"/>
      <c r="W248" s="16"/>
      <c r="X248" s="16"/>
      <c r="Y248" s="17"/>
      <c r="Z248" s="17"/>
      <c r="AA248" s="17">
        <f t="shared" si="20"/>
        <v>39.442500000000003</v>
      </c>
    </row>
    <row r="249" spans="1:27" ht="162">
      <c r="A249" s="6">
        <v>247</v>
      </c>
      <c r="B249" s="16">
        <v>2023211371</v>
      </c>
      <c r="C249" s="16" t="s">
        <v>709</v>
      </c>
      <c r="D249" s="17">
        <v>84.22</v>
      </c>
      <c r="E249" s="17">
        <f t="shared" si="19"/>
        <v>37.899000000000001</v>
      </c>
      <c r="F249" s="16"/>
      <c r="G249" s="17"/>
      <c r="H249" s="16"/>
      <c r="I249" s="17"/>
      <c r="J249" s="16"/>
      <c r="K249" s="17"/>
      <c r="L249" s="16"/>
      <c r="M249" s="17"/>
      <c r="N249" s="16"/>
      <c r="O249" s="17"/>
      <c r="P249" s="16"/>
      <c r="Q249" s="17"/>
      <c r="R249" s="16" t="s">
        <v>710</v>
      </c>
      <c r="S249" s="17">
        <v>5</v>
      </c>
      <c r="T249" s="17">
        <f>G249+I249+K249+M249+O249+Q249+S249</f>
        <v>5</v>
      </c>
      <c r="U249" s="17">
        <f t="shared" si="21"/>
        <v>2.25</v>
      </c>
      <c r="V249" s="16"/>
      <c r="W249" s="16"/>
      <c r="X249" s="16" t="s">
        <v>711</v>
      </c>
      <c r="Y249" s="17">
        <v>5</v>
      </c>
      <c r="Z249" s="9">
        <f t="shared" ref="Z249:Z265" si="22">Y249*0.1</f>
        <v>0.5</v>
      </c>
      <c r="AA249" s="32">
        <f t="shared" si="20"/>
        <v>40.649000000000001</v>
      </c>
    </row>
    <row r="250" spans="1:27" ht="175.5">
      <c r="A250" s="6">
        <v>248</v>
      </c>
      <c r="B250" s="16" t="s">
        <v>712</v>
      </c>
      <c r="C250" s="16" t="s">
        <v>713</v>
      </c>
      <c r="D250" s="17">
        <v>85.94</v>
      </c>
      <c r="E250" s="17">
        <f t="shared" si="19"/>
        <v>38.673000000000002</v>
      </c>
      <c r="F250" s="16"/>
      <c r="G250" s="17"/>
      <c r="H250" s="16"/>
      <c r="I250" s="17"/>
      <c r="J250" s="16"/>
      <c r="K250" s="17"/>
      <c r="L250" s="16"/>
      <c r="M250" s="17"/>
      <c r="N250" s="16"/>
      <c r="O250" s="17"/>
      <c r="P250" s="16"/>
      <c r="Q250" s="17"/>
      <c r="R250" s="16"/>
      <c r="S250" s="17"/>
      <c r="T250" s="17"/>
      <c r="U250" s="17"/>
      <c r="V250" s="16" t="s">
        <v>714</v>
      </c>
      <c r="W250" s="16"/>
      <c r="X250" s="16" t="s">
        <v>715</v>
      </c>
      <c r="Y250" s="17">
        <v>10</v>
      </c>
      <c r="Z250" s="9">
        <f t="shared" si="22"/>
        <v>1</v>
      </c>
      <c r="AA250" s="32">
        <f t="shared" si="20"/>
        <v>39.673000000000002</v>
      </c>
    </row>
    <row r="251" spans="1:27" ht="54">
      <c r="A251" s="6">
        <v>249</v>
      </c>
      <c r="B251" s="8">
        <v>2023211442</v>
      </c>
      <c r="C251" s="8" t="s">
        <v>716</v>
      </c>
      <c r="D251" s="8">
        <v>85.93</v>
      </c>
      <c r="E251" s="8">
        <f t="shared" si="19"/>
        <v>38.668500000000002</v>
      </c>
      <c r="F251" s="15"/>
      <c r="G251" s="15"/>
      <c r="H251" s="15"/>
      <c r="I251" s="15"/>
      <c r="J251" s="15"/>
      <c r="K251" s="15"/>
      <c r="L251" s="15"/>
      <c r="M251" s="15"/>
      <c r="N251" s="15"/>
      <c r="O251" s="15"/>
      <c r="P251" s="15"/>
      <c r="Q251" s="15"/>
      <c r="R251" s="15"/>
      <c r="S251" s="15"/>
      <c r="T251" s="9">
        <f>G251+O251+Q251+S251</f>
        <v>0</v>
      </c>
      <c r="U251" s="16"/>
      <c r="V251" s="15" t="s">
        <v>176</v>
      </c>
      <c r="W251" s="15"/>
      <c r="X251" s="15"/>
      <c r="Y251" s="16">
        <v>1</v>
      </c>
      <c r="Z251" s="8">
        <f t="shared" si="22"/>
        <v>0.1</v>
      </c>
      <c r="AA251" s="14">
        <f t="shared" si="20"/>
        <v>38.768500000000003</v>
      </c>
    </row>
    <row r="252" spans="1:27" ht="67.5">
      <c r="A252" s="6">
        <v>250</v>
      </c>
      <c r="B252" s="8">
        <v>2023211432</v>
      </c>
      <c r="C252" s="8" t="s">
        <v>717</v>
      </c>
      <c r="D252" s="8">
        <v>86.19</v>
      </c>
      <c r="E252" s="8">
        <f t="shared" si="19"/>
        <v>38.785499999999999</v>
      </c>
      <c r="F252" s="16"/>
      <c r="G252" s="16"/>
      <c r="H252" s="16"/>
      <c r="I252" s="16"/>
      <c r="J252" s="16"/>
      <c r="K252" s="16"/>
      <c r="L252" s="16"/>
      <c r="M252" s="16"/>
      <c r="N252" s="16"/>
      <c r="O252" s="16"/>
      <c r="P252" s="16"/>
      <c r="Q252" s="16"/>
      <c r="R252" s="15" t="s">
        <v>295</v>
      </c>
      <c r="S252" s="16">
        <v>5</v>
      </c>
      <c r="T252" s="16">
        <f>S252+Q252+O252+M252+K252+I252+G252</f>
        <v>5</v>
      </c>
      <c r="U252" s="16">
        <f>T252*0.45</f>
        <v>2.25</v>
      </c>
      <c r="V252" s="16" t="s">
        <v>718</v>
      </c>
      <c r="W252" s="16"/>
      <c r="X252" s="16"/>
      <c r="Y252" s="16">
        <v>3</v>
      </c>
      <c r="Z252" s="8">
        <f t="shared" si="22"/>
        <v>0.30000000000000004</v>
      </c>
      <c r="AA252" s="14">
        <f t="shared" si="20"/>
        <v>41.335499999999996</v>
      </c>
    </row>
    <row r="253" spans="1:27" ht="40.5">
      <c r="A253" s="6">
        <v>251</v>
      </c>
      <c r="B253" s="8">
        <v>2023211419</v>
      </c>
      <c r="C253" s="8" t="s">
        <v>719</v>
      </c>
      <c r="D253" s="8">
        <v>81.650000000000006</v>
      </c>
      <c r="E253" s="8">
        <f t="shared" si="19"/>
        <v>36.742500000000007</v>
      </c>
      <c r="F253" s="16"/>
      <c r="G253" s="16"/>
      <c r="H253" s="16"/>
      <c r="I253" s="16"/>
      <c r="J253" s="16"/>
      <c r="K253" s="16"/>
      <c r="L253" s="16"/>
      <c r="M253" s="16"/>
      <c r="N253" s="16"/>
      <c r="O253" s="16"/>
      <c r="P253" s="16"/>
      <c r="Q253" s="16"/>
      <c r="R253" s="16"/>
      <c r="S253" s="16"/>
      <c r="T253" s="16"/>
      <c r="U253" s="16"/>
      <c r="V253" s="16"/>
      <c r="W253" s="16"/>
      <c r="X253" s="16" t="s">
        <v>720</v>
      </c>
      <c r="Y253" s="16">
        <v>2</v>
      </c>
      <c r="Z253" s="9">
        <f t="shared" si="22"/>
        <v>0.2</v>
      </c>
      <c r="AA253" s="32">
        <f t="shared" si="20"/>
        <v>36.94250000000001</v>
      </c>
    </row>
    <row r="254" spans="1:27" ht="67.5">
      <c r="A254" s="6">
        <v>252</v>
      </c>
      <c r="B254" s="8">
        <v>2023211433</v>
      </c>
      <c r="C254" s="8" t="s">
        <v>721</v>
      </c>
      <c r="D254" s="8">
        <v>86.84</v>
      </c>
      <c r="E254" s="8">
        <f t="shared" si="19"/>
        <v>39.078000000000003</v>
      </c>
      <c r="F254" s="16"/>
      <c r="G254" s="16"/>
      <c r="H254" s="16"/>
      <c r="I254" s="16"/>
      <c r="J254" s="16"/>
      <c r="K254" s="16"/>
      <c r="L254" s="16"/>
      <c r="M254" s="16"/>
      <c r="N254" s="16"/>
      <c r="O254" s="16"/>
      <c r="P254" s="16"/>
      <c r="Q254" s="16"/>
      <c r="R254" s="15" t="s">
        <v>295</v>
      </c>
      <c r="S254" s="16">
        <v>5</v>
      </c>
      <c r="T254" s="16">
        <f t="shared" ref="T254:T260" si="23">S254+Q254+O254+M254+K254+I254+G254</f>
        <v>5</v>
      </c>
      <c r="U254" s="16">
        <f t="shared" ref="U254:U263" si="24">T254*0.45</f>
        <v>2.25</v>
      </c>
      <c r="V254" s="16" t="s">
        <v>722</v>
      </c>
      <c r="W254" s="16"/>
      <c r="X254" s="16" t="s">
        <v>723</v>
      </c>
      <c r="Y254" s="16">
        <v>3.75</v>
      </c>
      <c r="Z254" s="9">
        <f t="shared" si="22"/>
        <v>0.375</v>
      </c>
      <c r="AA254" s="32">
        <f t="shared" si="20"/>
        <v>41.703000000000003</v>
      </c>
    </row>
    <row r="255" spans="1:27" ht="67.5">
      <c r="A255" s="6">
        <v>253</v>
      </c>
      <c r="B255" s="8">
        <v>2023211416</v>
      </c>
      <c r="C255" s="8" t="s">
        <v>724</v>
      </c>
      <c r="D255" s="8">
        <v>86.39</v>
      </c>
      <c r="E255" s="8">
        <f t="shared" si="19"/>
        <v>38.875500000000002</v>
      </c>
      <c r="F255" s="16"/>
      <c r="G255" s="16"/>
      <c r="H255" s="16"/>
      <c r="I255" s="16"/>
      <c r="J255" s="16"/>
      <c r="K255" s="16"/>
      <c r="L255" s="16"/>
      <c r="M255" s="16"/>
      <c r="N255" s="16"/>
      <c r="O255" s="16"/>
      <c r="P255" s="16"/>
      <c r="Q255" s="16"/>
      <c r="R255" s="15" t="s">
        <v>295</v>
      </c>
      <c r="S255" s="16">
        <v>5</v>
      </c>
      <c r="T255" s="16">
        <f t="shared" si="23"/>
        <v>5</v>
      </c>
      <c r="U255" s="16">
        <f t="shared" si="24"/>
        <v>2.25</v>
      </c>
      <c r="V255" s="16"/>
      <c r="W255" s="53"/>
      <c r="X255" s="16" t="s">
        <v>725</v>
      </c>
      <c r="Y255" s="16">
        <v>2</v>
      </c>
      <c r="Z255" s="9">
        <f t="shared" si="22"/>
        <v>0.2</v>
      </c>
      <c r="AA255" s="32">
        <f t="shared" si="20"/>
        <v>41.325500000000005</v>
      </c>
    </row>
    <row r="256" spans="1:27">
      <c r="A256" s="6">
        <v>254</v>
      </c>
      <c r="B256" s="8">
        <v>2023211453</v>
      </c>
      <c r="C256" s="8" t="s">
        <v>726</v>
      </c>
      <c r="D256" s="8">
        <v>86.27</v>
      </c>
      <c r="E256" s="8">
        <f t="shared" si="19"/>
        <v>38.8215</v>
      </c>
      <c r="F256" s="15"/>
      <c r="G256" s="15"/>
      <c r="H256" s="15"/>
      <c r="I256" s="15"/>
      <c r="J256" s="15"/>
      <c r="K256" s="15"/>
      <c r="L256" s="15"/>
      <c r="M256" s="15"/>
      <c r="N256" s="15"/>
      <c r="O256" s="15"/>
      <c r="P256" s="15"/>
      <c r="Q256" s="15"/>
      <c r="R256" s="15"/>
      <c r="S256" s="15"/>
      <c r="T256" s="16">
        <f t="shared" si="23"/>
        <v>0</v>
      </c>
      <c r="U256" s="16">
        <f t="shared" si="24"/>
        <v>0</v>
      </c>
      <c r="V256" s="15"/>
      <c r="W256" s="15"/>
      <c r="X256" s="15"/>
      <c r="Y256" s="16"/>
      <c r="Z256" s="8">
        <f t="shared" si="22"/>
        <v>0</v>
      </c>
      <c r="AA256" s="14">
        <f t="shared" si="20"/>
        <v>38.8215</v>
      </c>
    </row>
    <row r="257" spans="1:28" ht="108">
      <c r="A257" s="6">
        <v>255</v>
      </c>
      <c r="B257" s="8">
        <v>2023211425</v>
      </c>
      <c r="C257" s="8" t="s">
        <v>727</v>
      </c>
      <c r="D257" s="8">
        <v>86.37</v>
      </c>
      <c r="E257" s="8">
        <f t="shared" si="19"/>
        <v>38.866500000000002</v>
      </c>
      <c r="F257" s="16"/>
      <c r="G257" s="16"/>
      <c r="H257" s="16"/>
      <c r="I257" s="16"/>
      <c r="J257" s="16"/>
      <c r="K257" s="16"/>
      <c r="L257" s="16"/>
      <c r="M257" s="16"/>
      <c r="N257" s="16"/>
      <c r="O257" s="16"/>
      <c r="P257" s="16"/>
      <c r="Q257" s="16"/>
      <c r="R257" s="15" t="s">
        <v>728</v>
      </c>
      <c r="S257" s="16">
        <v>15</v>
      </c>
      <c r="T257" s="16">
        <f t="shared" si="23"/>
        <v>15</v>
      </c>
      <c r="U257" s="16">
        <f t="shared" si="24"/>
        <v>6.75</v>
      </c>
      <c r="V257" s="16"/>
      <c r="W257" s="16"/>
      <c r="X257" s="16" t="s">
        <v>729</v>
      </c>
      <c r="Y257" s="16">
        <v>9</v>
      </c>
      <c r="Z257" s="9">
        <f t="shared" si="22"/>
        <v>0.9</v>
      </c>
      <c r="AA257" s="32">
        <f t="shared" si="20"/>
        <v>46.516500000000001</v>
      </c>
    </row>
    <row r="258" spans="1:28" ht="108">
      <c r="A258" s="6">
        <v>256</v>
      </c>
      <c r="B258" s="8">
        <v>2023211456</v>
      </c>
      <c r="C258" s="8" t="s">
        <v>730</v>
      </c>
      <c r="D258" s="8">
        <v>85.95</v>
      </c>
      <c r="E258" s="8">
        <f t="shared" si="19"/>
        <v>38.677500000000002</v>
      </c>
      <c r="F258" s="15"/>
      <c r="G258" s="15"/>
      <c r="H258" s="15"/>
      <c r="I258" s="15"/>
      <c r="J258" s="15"/>
      <c r="K258" s="15"/>
      <c r="L258" s="15"/>
      <c r="M258" s="15"/>
      <c r="N258" s="15" t="s">
        <v>731</v>
      </c>
      <c r="O258" s="15">
        <v>1.25</v>
      </c>
      <c r="P258" s="15"/>
      <c r="Q258" s="15"/>
      <c r="R258" s="15" t="s">
        <v>208</v>
      </c>
      <c r="S258" s="15">
        <v>10</v>
      </c>
      <c r="T258" s="16">
        <f t="shared" si="23"/>
        <v>11.25</v>
      </c>
      <c r="U258" s="16">
        <f t="shared" si="24"/>
        <v>5.0625</v>
      </c>
      <c r="V258" s="15" t="s">
        <v>246</v>
      </c>
      <c r="W258" s="15"/>
      <c r="X258" s="15"/>
      <c r="Y258" s="16">
        <v>1</v>
      </c>
      <c r="Z258" s="8">
        <f t="shared" si="22"/>
        <v>0.1</v>
      </c>
      <c r="AA258" s="14">
        <f t="shared" si="20"/>
        <v>43.84</v>
      </c>
    </row>
    <row r="259" spans="1:28" ht="67.5">
      <c r="A259" s="6">
        <v>257</v>
      </c>
      <c r="B259" s="8">
        <v>2023211431</v>
      </c>
      <c r="C259" s="8" t="s">
        <v>732</v>
      </c>
      <c r="D259" s="8">
        <v>83.26</v>
      </c>
      <c r="E259" s="8">
        <f t="shared" si="19"/>
        <v>37.467000000000006</v>
      </c>
      <c r="F259" s="16"/>
      <c r="G259" s="16"/>
      <c r="H259" s="16"/>
      <c r="I259" s="16"/>
      <c r="J259" s="16"/>
      <c r="K259" s="16"/>
      <c r="L259" s="16"/>
      <c r="M259" s="16"/>
      <c r="N259" s="16"/>
      <c r="O259" s="16"/>
      <c r="P259" s="16"/>
      <c r="Q259" s="16"/>
      <c r="R259" s="15" t="s">
        <v>733</v>
      </c>
      <c r="S259" s="16">
        <v>15</v>
      </c>
      <c r="T259" s="16">
        <f t="shared" si="23"/>
        <v>15</v>
      </c>
      <c r="U259" s="16">
        <f t="shared" si="24"/>
        <v>6.75</v>
      </c>
      <c r="V259" s="16"/>
      <c r="W259" s="16"/>
      <c r="X259" s="16" t="s">
        <v>734</v>
      </c>
      <c r="Y259" s="16">
        <v>3</v>
      </c>
      <c r="Z259" s="9">
        <f t="shared" si="22"/>
        <v>0.30000000000000004</v>
      </c>
      <c r="AA259" s="32">
        <f t="shared" si="20"/>
        <v>44.517000000000003</v>
      </c>
      <c r="AB259" s="35" t="s">
        <v>301</v>
      </c>
    </row>
    <row r="260" spans="1:28" ht="94.5">
      <c r="A260" s="6">
        <v>258</v>
      </c>
      <c r="B260" s="8">
        <v>2023211444</v>
      </c>
      <c r="C260" s="8" t="s">
        <v>735</v>
      </c>
      <c r="D260" s="8">
        <v>87.12</v>
      </c>
      <c r="E260" s="8">
        <f t="shared" si="19"/>
        <v>39.204000000000001</v>
      </c>
      <c r="F260" s="16"/>
      <c r="G260" s="16"/>
      <c r="H260" s="16"/>
      <c r="I260" s="16"/>
      <c r="J260" s="16"/>
      <c r="K260" s="16"/>
      <c r="L260" s="16"/>
      <c r="M260" s="16"/>
      <c r="N260" s="16" t="s">
        <v>736</v>
      </c>
      <c r="O260" s="16">
        <v>1.25</v>
      </c>
      <c r="P260" s="16"/>
      <c r="Q260" s="16"/>
      <c r="R260" s="16"/>
      <c r="S260" s="16"/>
      <c r="T260" s="16">
        <f t="shared" si="23"/>
        <v>1.25</v>
      </c>
      <c r="U260" s="16">
        <f t="shared" si="24"/>
        <v>0.5625</v>
      </c>
      <c r="V260" s="16"/>
      <c r="W260" s="16"/>
      <c r="X260" s="16"/>
      <c r="Y260" s="16"/>
      <c r="Z260" s="8">
        <f t="shared" si="22"/>
        <v>0</v>
      </c>
      <c r="AA260" s="14">
        <f t="shared" si="20"/>
        <v>39.766500000000001</v>
      </c>
    </row>
    <row r="261" spans="1:28" ht="63.75">
      <c r="A261" s="6">
        <v>259</v>
      </c>
      <c r="B261" s="8">
        <v>2023211455</v>
      </c>
      <c r="C261" s="8" t="s">
        <v>737</v>
      </c>
      <c r="D261" s="8">
        <v>86.92</v>
      </c>
      <c r="E261" s="8">
        <f t="shared" si="19"/>
        <v>39.114000000000004</v>
      </c>
      <c r="F261" s="16"/>
      <c r="G261" s="16"/>
      <c r="H261" s="16"/>
      <c r="I261" s="16"/>
      <c r="J261" s="16"/>
      <c r="K261" s="16"/>
      <c r="L261" s="16"/>
      <c r="M261" s="16"/>
      <c r="N261" s="16"/>
      <c r="O261" s="16"/>
      <c r="P261" s="61" t="s">
        <v>738</v>
      </c>
      <c r="Q261" s="16">
        <v>10</v>
      </c>
      <c r="R261" s="16" t="s">
        <v>739</v>
      </c>
      <c r="S261" s="16">
        <v>10</v>
      </c>
      <c r="T261" s="9">
        <f>G261+O261+Q261+S261</f>
        <v>20</v>
      </c>
      <c r="U261" s="16">
        <f t="shared" si="24"/>
        <v>9</v>
      </c>
      <c r="V261" s="16" t="s">
        <v>740</v>
      </c>
      <c r="W261" s="16" t="s">
        <v>741</v>
      </c>
      <c r="X261" s="16"/>
      <c r="Y261" s="16">
        <v>10</v>
      </c>
      <c r="Z261" s="8">
        <f t="shared" si="22"/>
        <v>1</v>
      </c>
      <c r="AA261" s="14">
        <f t="shared" si="20"/>
        <v>49.114000000000004</v>
      </c>
    </row>
    <row r="262" spans="1:28" ht="54">
      <c r="A262" s="6">
        <v>260</v>
      </c>
      <c r="B262" s="8">
        <v>2023211428</v>
      </c>
      <c r="C262" s="8" t="s">
        <v>742</v>
      </c>
      <c r="D262" s="8">
        <v>83.04</v>
      </c>
      <c r="E262" s="8">
        <f t="shared" si="19"/>
        <v>37.368000000000002</v>
      </c>
      <c r="F262" s="16"/>
      <c r="G262" s="16"/>
      <c r="H262" s="16"/>
      <c r="I262" s="16"/>
      <c r="J262" s="16"/>
      <c r="K262" s="16"/>
      <c r="L262" s="16"/>
      <c r="M262" s="16"/>
      <c r="N262" s="16"/>
      <c r="O262" s="16"/>
      <c r="P262" s="16"/>
      <c r="Q262" s="16"/>
      <c r="R262" s="16" t="s">
        <v>396</v>
      </c>
      <c r="S262" s="16">
        <v>5</v>
      </c>
      <c r="T262" s="16">
        <f>S262+Q262+O262+M262+K262+I262+G262</f>
        <v>5</v>
      </c>
      <c r="U262" s="16">
        <f t="shared" si="24"/>
        <v>2.25</v>
      </c>
      <c r="V262" s="16" t="s">
        <v>743</v>
      </c>
      <c r="W262" s="16"/>
      <c r="X262" s="16"/>
      <c r="Y262" s="16">
        <v>2</v>
      </c>
      <c r="Z262" s="8">
        <f t="shared" si="22"/>
        <v>0.2</v>
      </c>
      <c r="AA262" s="14">
        <f t="shared" si="20"/>
        <v>39.818000000000005</v>
      </c>
    </row>
    <row r="263" spans="1:28" ht="121.5">
      <c r="A263" s="6">
        <v>261</v>
      </c>
      <c r="B263" s="19">
        <v>2023211452</v>
      </c>
      <c r="C263" s="8" t="s">
        <v>744</v>
      </c>
      <c r="D263" s="8">
        <v>87.56</v>
      </c>
      <c r="E263" s="8">
        <f t="shared" si="19"/>
        <v>39.402000000000001</v>
      </c>
      <c r="F263" s="16"/>
      <c r="G263" s="16"/>
      <c r="H263" s="16"/>
      <c r="I263" s="16"/>
      <c r="J263" s="16"/>
      <c r="K263" s="16"/>
      <c r="L263" s="16"/>
      <c r="M263" s="16"/>
      <c r="N263" s="16"/>
      <c r="O263" s="16"/>
      <c r="P263" s="16"/>
      <c r="Q263" s="16"/>
      <c r="R263" s="16" t="s">
        <v>745</v>
      </c>
      <c r="S263" s="16">
        <v>5</v>
      </c>
      <c r="T263" s="16">
        <f>S263+Q263+O263+M263+K263+I263+G263</f>
        <v>5</v>
      </c>
      <c r="U263" s="16">
        <f t="shared" si="24"/>
        <v>2.25</v>
      </c>
      <c r="V263" s="16"/>
      <c r="W263" s="16"/>
      <c r="X263" s="15" t="s">
        <v>746</v>
      </c>
      <c r="Y263" s="16">
        <v>10</v>
      </c>
      <c r="Z263" s="9">
        <f t="shared" si="22"/>
        <v>1</v>
      </c>
      <c r="AA263" s="32">
        <f t="shared" si="20"/>
        <v>42.652000000000001</v>
      </c>
    </row>
    <row r="264" spans="1:28" ht="94.5">
      <c r="A264" s="6">
        <v>262</v>
      </c>
      <c r="B264" s="8">
        <v>2023211421</v>
      </c>
      <c r="C264" s="8" t="s">
        <v>747</v>
      </c>
      <c r="D264" s="8">
        <v>82.29</v>
      </c>
      <c r="E264" s="8">
        <f t="shared" si="19"/>
        <v>37.030500000000004</v>
      </c>
      <c r="F264" s="16"/>
      <c r="G264" s="16"/>
      <c r="H264" s="16"/>
      <c r="I264" s="16"/>
      <c r="J264" s="16"/>
      <c r="K264" s="16"/>
      <c r="L264" s="16"/>
      <c r="M264" s="16"/>
      <c r="N264" s="16"/>
      <c r="O264" s="16"/>
      <c r="P264" s="16"/>
      <c r="Q264" s="16"/>
      <c r="R264" s="16"/>
      <c r="S264" s="16"/>
      <c r="T264" s="16"/>
      <c r="U264" s="16"/>
      <c r="V264" s="16"/>
      <c r="W264" s="16"/>
      <c r="X264" s="15" t="s">
        <v>748</v>
      </c>
      <c r="Y264" s="16">
        <v>3</v>
      </c>
      <c r="Z264" s="9">
        <f t="shared" si="22"/>
        <v>0.30000000000000004</v>
      </c>
      <c r="AA264" s="32">
        <f t="shared" si="20"/>
        <v>37.330500000000001</v>
      </c>
    </row>
    <row r="265" spans="1:28" ht="256.5">
      <c r="A265" s="6">
        <v>263</v>
      </c>
      <c r="B265" s="8">
        <v>2023211449</v>
      </c>
      <c r="C265" s="8" t="s">
        <v>749</v>
      </c>
      <c r="D265" s="8">
        <v>90.61</v>
      </c>
      <c r="E265" s="8">
        <f t="shared" si="19"/>
        <v>40.774500000000003</v>
      </c>
      <c r="F265" s="16"/>
      <c r="G265" s="16"/>
      <c r="H265" s="16"/>
      <c r="I265" s="16"/>
      <c r="J265" s="16"/>
      <c r="K265" s="16"/>
      <c r="L265" s="16"/>
      <c r="M265" s="16"/>
      <c r="N265" s="16"/>
      <c r="O265" s="16"/>
      <c r="P265" s="16"/>
      <c r="Q265" s="16"/>
      <c r="R265" s="16" t="s">
        <v>288</v>
      </c>
      <c r="S265" s="17">
        <v>10</v>
      </c>
      <c r="T265" s="16">
        <f>S265+Q265+O265+M265+K265+I265+G265</f>
        <v>10</v>
      </c>
      <c r="U265" s="16">
        <f>T265*0.45</f>
        <v>4.5</v>
      </c>
      <c r="V265" s="16"/>
      <c r="W265" s="16"/>
      <c r="X265" s="15" t="s">
        <v>750</v>
      </c>
      <c r="Y265" s="17">
        <v>10</v>
      </c>
      <c r="Z265" s="9">
        <f t="shared" si="22"/>
        <v>1</v>
      </c>
      <c r="AA265" s="32">
        <f t="shared" si="20"/>
        <v>46.274500000000003</v>
      </c>
    </row>
    <row r="266" spans="1:28">
      <c r="A266" s="6">
        <v>264</v>
      </c>
      <c r="B266" s="8">
        <v>2023211400</v>
      </c>
      <c r="C266" s="8" t="s">
        <v>751</v>
      </c>
      <c r="D266" s="8">
        <v>85.51</v>
      </c>
      <c r="E266" s="8">
        <f t="shared" si="19"/>
        <v>38.479500000000002</v>
      </c>
      <c r="F266" s="54"/>
      <c r="G266" s="54"/>
      <c r="H266" s="54"/>
      <c r="I266" s="54"/>
      <c r="J266" s="54"/>
      <c r="K266" s="54"/>
      <c r="L266" s="54"/>
      <c r="M266" s="54"/>
      <c r="N266" s="54"/>
      <c r="O266" s="54"/>
      <c r="P266" s="54"/>
      <c r="Q266" s="54"/>
      <c r="R266" s="54"/>
      <c r="S266" s="54"/>
      <c r="T266" s="16"/>
      <c r="U266" s="16"/>
      <c r="V266" s="54"/>
      <c r="W266" s="54"/>
      <c r="X266" s="54"/>
      <c r="Y266" s="16"/>
      <c r="Z266" s="8"/>
      <c r="AA266" s="14">
        <f t="shared" si="20"/>
        <v>38.479500000000002</v>
      </c>
    </row>
    <row r="267" spans="1:28" ht="216">
      <c r="A267" s="6">
        <v>265</v>
      </c>
      <c r="B267" s="8">
        <v>2023211458</v>
      </c>
      <c r="C267" s="8" t="s">
        <v>752</v>
      </c>
      <c r="D267" s="8">
        <v>85.04</v>
      </c>
      <c r="E267" s="8">
        <f t="shared" si="19"/>
        <v>38.268000000000001</v>
      </c>
      <c r="F267" s="16" t="s">
        <v>753</v>
      </c>
      <c r="G267" s="16">
        <v>71.25</v>
      </c>
      <c r="H267" s="16"/>
      <c r="I267" s="16"/>
      <c r="J267" s="16"/>
      <c r="K267" s="16"/>
      <c r="L267" s="16"/>
      <c r="M267" s="16"/>
      <c r="N267" s="16"/>
      <c r="O267" s="16"/>
      <c r="P267" s="16" t="s">
        <v>754</v>
      </c>
      <c r="Q267" s="16">
        <v>10</v>
      </c>
      <c r="R267" s="16" t="s">
        <v>755</v>
      </c>
      <c r="S267" s="16">
        <v>15</v>
      </c>
      <c r="T267" s="9">
        <f>G267+O267+Q267+S267</f>
        <v>96.25</v>
      </c>
      <c r="U267" s="16">
        <f>T267*0.45</f>
        <v>43.3125</v>
      </c>
      <c r="V267" s="16" t="s">
        <v>77</v>
      </c>
      <c r="W267" s="16"/>
      <c r="X267" s="16"/>
      <c r="Y267" s="16">
        <v>1</v>
      </c>
      <c r="Z267" s="8">
        <f>Y267*0.1</f>
        <v>0.1</v>
      </c>
      <c r="AA267" s="14">
        <f t="shared" si="20"/>
        <v>81.680499999999995</v>
      </c>
    </row>
    <row r="268" spans="1:28" ht="67.5">
      <c r="A268" s="6">
        <v>266</v>
      </c>
      <c r="B268" s="8">
        <v>2023211451</v>
      </c>
      <c r="C268" s="8" t="s">
        <v>756</v>
      </c>
      <c r="D268" s="8">
        <v>90.39</v>
      </c>
      <c r="E268" s="8">
        <f t="shared" si="19"/>
        <v>40.6755</v>
      </c>
      <c r="F268" s="15" t="s">
        <v>757</v>
      </c>
      <c r="G268" s="16">
        <v>15</v>
      </c>
      <c r="H268" s="16"/>
      <c r="I268" s="16"/>
      <c r="J268" s="16"/>
      <c r="K268" s="16"/>
      <c r="L268" s="53"/>
      <c r="M268" s="16"/>
      <c r="N268" s="16"/>
      <c r="O268" s="16"/>
      <c r="P268" s="16"/>
      <c r="Q268" s="16"/>
      <c r="R268" s="15" t="s">
        <v>758</v>
      </c>
      <c r="S268" s="16">
        <v>10</v>
      </c>
      <c r="T268" s="16">
        <f>S268+Q268+O268+M268+K268+I268+G268</f>
        <v>25</v>
      </c>
      <c r="U268" s="16">
        <f>T268*0.45</f>
        <v>11.25</v>
      </c>
      <c r="V268" s="16"/>
      <c r="W268" s="16"/>
      <c r="X268" s="15" t="s">
        <v>759</v>
      </c>
      <c r="Y268" s="16">
        <v>4</v>
      </c>
      <c r="Z268" s="9">
        <f>Y268*0.1</f>
        <v>0.4</v>
      </c>
      <c r="AA268" s="32">
        <f t="shared" si="20"/>
        <v>52.325499999999998</v>
      </c>
    </row>
    <row r="269" spans="1:28">
      <c r="A269" s="6">
        <v>267</v>
      </c>
      <c r="B269" s="8">
        <v>2023211464</v>
      </c>
      <c r="C269" s="8" t="s">
        <v>760</v>
      </c>
      <c r="D269" s="8">
        <v>84.75</v>
      </c>
      <c r="E269" s="8">
        <f t="shared" si="19"/>
        <v>38.137500000000003</v>
      </c>
      <c r="F269" s="16"/>
      <c r="G269" s="16"/>
      <c r="H269" s="16"/>
      <c r="I269" s="16"/>
      <c r="J269" s="16"/>
      <c r="K269" s="16"/>
      <c r="L269" s="16"/>
      <c r="M269" s="16"/>
      <c r="N269" s="16"/>
      <c r="O269" s="16"/>
      <c r="P269" s="16"/>
      <c r="Q269" s="16"/>
      <c r="R269" s="16"/>
      <c r="S269" s="16"/>
      <c r="T269" s="16"/>
      <c r="U269" s="16"/>
      <c r="V269" s="16"/>
      <c r="W269" s="16"/>
      <c r="X269" s="16"/>
      <c r="Y269" s="16"/>
      <c r="Z269" s="8"/>
      <c r="AA269" s="14">
        <f t="shared" si="20"/>
        <v>38.137500000000003</v>
      </c>
    </row>
    <row r="270" spans="1:28" ht="54">
      <c r="A270" s="6">
        <v>268</v>
      </c>
      <c r="B270" s="8">
        <v>2023211341</v>
      </c>
      <c r="C270" s="8" t="s">
        <v>761</v>
      </c>
      <c r="D270" s="8">
        <v>85.58</v>
      </c>
      <c r="E270" s="8">
        <f t="shared" si="19"/>
        <v>38.511000000000003</v>
      </c>
      <c r="F270" s="16"/>
      <c r="G270" s="16"/>
      <c r="H270" s="16"/>
      <c r="I270" s="16"/>
      <c r="J270" s="16"/>
      <c r="K270" s="16"/>
      <c r="L270" s="16"/>
      <c r="M270" s="16"/>
      <c r="N270" s="16"/>
      <c r="O270" s="16"/>
      <c r="P270" s="16"/>
      <c r="Q270" s="16"/>
      <c r="R270" s="16" t="s">
        <v>762</v>
      </c>
      <c r="S270" s="16">
        <v>5</v>
      </c>
      <c r="T270" s="16">
        <f>S270+Q270+O270+M270+K270+I270+G270</f>
        <v>5</v>
      </c>
      <c r="U270" s="16">
        <f>T270*0.45</f>
        <v>2.25</v>
      </c>
      <c r="V270" s="16" t="s">
        <v>763</v>
      </c>
      <c r="W270" s="16" t="s">
        <v>764</v>
      </c>
      <c r="X270" s="16" t="s">
        <v>765</v>
      </c>
      <c r="Y270" s="16">
        <v>5</v>
      </c>
      <c r="Z270" s="9">
        <f t="shared" ref="Z270:Z277" si="25">Y270*0.1</f>
        <v>0.5</v>
      </c>
      <c r="AA270" s="32">
        <f t="shared" si="20"/>
        <v>41.261000000000003</v>
      </c>
    </row>
    <row r="271" spans="1:28" ht="135">
      <c r="A271" s="6">
        <v>269</v>
      </c>
      <c r="B271" s="8">
        <v>2023211437</v>
      </c>
      <c r="C271" s="8" t="s">
        <v>766</v>
      </c>
      <c r="D271" s="8">
        <v>90.33</v>
      </c>
      <c r="E271" s="8">
        <f t="shared" si="19"/>
        <v>40.648499999999999</v>
      </c>
      <c r="F271" s="15" t="s">
        <v>301</v>
      </c>
      <c r="G271" s="15"/>
      <c r="H271" s="15"/>
      <c r="I271" s="15"/>
      <c r="J271" s="15"/>
      <c r="K271" s="15"/>
      <c r="L271" s="15"/>
      <c r="M271" s="15"/>
      <c r="N271" s="15"/>
      <c r="O271" s="15"/>
      <c r="P271" s="15"/>
      <c r="Q271" s="15"/>
      <c r="R271" s="15" t="s">
        <v>288</v>
      </c>
      <c r="S271" s="15">
        <v>10</v>
      </c>
      <c r="T271" s="16">
        <f>S271+Q271+O271+M271+K271+I271+G271</f>
        <v>10</v>
      </c>
      <c r="U271" s="16">
        <f>T271*0.45</f>
        <v>4.5</v>
      </c>
      <c r="V271" s="16" t="s">
        <v>767</v>
      </c>
      <c r="W271" s="16"/>
      <c r="X271" s="16" t="s">
        <v>768</v>
      </c>
      <c r="Y271" s="16">
        <v>10</v>
      </c>
      <c r="Z271" s="9">
        <f t="shared" si="25"/>
        <v>1</v>
      </c>
      <c r="AA271" s="32">
        <f t="shared" si="20"/>
        <v>46.148499999999999</v>
      </c>
    </row>
    <row r="272" spans="1:28">
      <c r="A272" s="6">
        <v>270</v>
      </c>
      <c r="B272" s="8">
        <v>2023211474</v>
      </c>
      <c r="C272" s="8" t="s">
        <v>769</v>
      </c>
      <c r="D272" s="8">
        <v>84.96</v>
      </c>
      <c r="E272" s="8">
        <f t="shared" si="19"/>
        <v>38.231999999999999</v>
      </c>
      <c r="F272" s="15"/>
      <c r="G272" s="15"/>
      <c r="H272" s="15"/>
      <c r="I272" s="15"/>
      <c r="J272" s="15"/>
      <c r="K272" s="15"/>
      <c r="L272" s="15"/>
      <c r="M272" s="15"/>
      <c r="N272" s="15"/>
      <c r="O272" s="15"/>
      <c r="P272" s="15"/>
      <c r="Q272" s="15"/>
      <c r="R272" s="15"/>
      <c r="S272" s="15"/>
      <c r="T272" s="16"/>
      <c r="U272" s="16"/>
      <c r="V272" s="16"/>
      <c r="W272" s="16"/>
      <c r="X272" s="16"/>
      <c r="Y272" s="16"/>
      <c r="Z272" s="8">
        <f t="shared" si="25"/>
        <v>0</v>
      </c>
      <c r="AA272" s="14">
        <f t="shared" si="20"/>
        <v>38.231999999999999</v>
      </c>
    </row>
    <row r="273" spans="1:27" ht="108">
      <c r="A273" s="6">
        <v>271</v>
      </c>
      <c r="B273" s="16">
        <v>2023211441</v>
      </c>
      <c r="C273" s="8" t="s">
        <v>770</v>
      </c>
      <c r="D273" s="8">
        <v>90.07</v>
      </c>
      <c r="E273" s="8">
        <f t="shared" si="19"/>
        <v>40.531500000000001</v>
      </c>
      <c r="F273" s="15"/>
      <c r="G273" s="15"/>
      <c r="H273" s="15"/>
      <c r="I273" s="15"/>
      <c r="J273" s="15"/>
      <c r="K273" s="15"/>
      <c r="L273" s="15"/>
      <c r="M273" s="15"/>
      <c r="N273" s="15"/>
      <c r="O273" s="15"/>
      <c r="P273" s="15"/>
      <c r="Q273" s="15"/>
      <c r="R273" s="15" t="s">
        <v>771</v>
      </c>
      <c r="S273" s="16">
        <v>15</v>
      </c>
      <c r="T273" s="16">
        <f>S273+Q273+O273+M273+K273+I273+G273</f>
        <v>15</v>
      </c>
      <c r="U273" s="16">
        <f>T273*0.45</f>
        <v>6.75</v>
      </c>
      <c r="V273" s="16"/>
      <c r="W273" s="16"/>
      <c r="X273" s="16" t="s">
        <v>772</v>
      </c>
      <c r="Y273" s="16">
        <v>6</v>
      </c>
      <c r="Z273" s="9">
        <f t="shared" si="25"/>
        <v>0.60000000000000009</v>
      </c>
      <c r="AA273" s="32">
        <f t="shared" si="20"/>
        <v>47.881500000000003</v>
      </c>
    </row>
    <row r="274" spans="1:27" ht="54">
      <c r="A274" s="6">
        <v>272</v>
      </c>
      <c r="B274" s="19">
        <v>2023211447</v>
      </c>
      <c r="C274" s="8" t="s">
        <v>773</v>
      </c>
      <c r="D274" s="8">
        <v>87.95</v>
      </c>
      <c r="E274" s="8">
        <f t="shared" si="19"/>
        <v>39.577500000000001</v>
      </c>
      <c r="F274" s="15"/>
      <c r="G274" s="15"/>
      <c r="H274" s="15"/>
      <c r="I274" s="15"/>
      <c r="J274" s="15"/>
      <c r="K274" s="15"/>
      <c r="L274" s="15"/>
      <c r="M274" s="15"/>
      <c r="N274" s="15" t="s">
        <v>149</v>
      </c>
      <c r="O274" s="15"/>
      <c r="P274" s="15"/>
      <c r="Q274" s="15"/>
      <c r="R274" s="15" t="s">
        <v>288</v>
      </c>
      <c r="S274" s="15">
        <v>10</v>
      </c>
      <c r="T274" s="9">
        <f>G274+O274+Q274+S274</f>
        <v>10</v>
      </c>
      <c r="U274" s="16">
        <f>T274*0.45</f>
        <v>4.5</v>
      </c>
      <c r="V274" s="15"/>
      <c r="W274" s="15"/>
      <c r="X274" s="15"/>
      <c r="Y274" s="16"/>
      <c r="Z274" s="8">
        <f t="shared" si="25"/>
        <v>0</v>
      </c>
      <c r="AA274" s="14">
        <f t="shared" si="20"/>
        <v>44.077500000000001</v>
      </c>
    </row>
    <row r="275" spans="1:27" ht="54">
      <c r="A275" s="6">
        <v>273</v>
      </c>
      <c r="B275" s="8">
        <v>2023211466</v>
      </c>
      <c r="C275" s="8" t="s">
        <v>774</v>
      </c>
      <c r="D275" s="8">
        <v>88.22</v>
      </c>
      <c r="E275" s="8">
        <f t="shared" si="19"/>
        <v>39.698999999999998</v>
      </c>
      <c r="F275" s="16"/>
      <c r="G275" s="16"/>
      <c r="H275" s="16"/>
      <c r="I275" s="16"/>
      <c r="J275" s="16"/>
      <c r="K275" s="16"/>
      <c r="L275" s="16"/>
      <c r="M275" s="16"/>
      <c r="N275" s="16"/>
      <c r="O275" s="16"/>
      <c r="P275" s="16"/>
      <c r="Q275" s="16"/>
      <c r="R275" s="16" t="s">
        <v>644</v>
      </c>
      <c r="S275" s="16">
        <v>5</v>
      </c>
      <c r="T275" s="16">
        <f>S275+Q275+O275+M275+K275+I275+G275</f>
        <v>5</v>
      </c>
      <c r="U275" s="16">
        <f>T275*0.45</f>
        <v>2.25</v>
      </c>
      <c r="V275" s="16" t="s">
        <v>775</v>
      </c>
      <c r="W275" s="16"/>
      <c r="X275" s="16"/>
      <c r="Y275" s="16">
        <v>1</v>
      </c>
      <c r="Z275" s="8">
        <f t="shared" si="25"/>
        <v>0.1</v>
      </c>
      <c r="AA275" s="14">
        <f t="shared" si="20"/>
        <v>42.048999999999999</v>
      </c>
    </row>
    <row r="276" spans="1:27" ht="27">
      <c r="A276" s="6">
        <v>274</v>
      </c>
      <c r="B276" s="8">
        <v>2023211417</v>
      </c>
      <c r="C276" s="8" t="s">
        <v>776</v>
      </c>
      <c r="D276" s="8">
        <v>84.14</v>
      </c>
      <c r="E276" s="8">
        <f t="shared" si="19"/>
        <v>37.863</v>
      </c>
      <c r="F276" s="8"/>
      <c r="G276" s="8"/>
      <c r="H276" s="8"/>
      <c r="I276" s="8"/>
      <c r="J276" s="8"/>
      <c r="K276" s="8"/>
      <c r="L276" s="8"/>
      <c r="M276" s="8"/>
      <c r="N276" s="8"/>
      <c r="O276" s="8"/>
      <c r="P276" s="8"/>
      <c r="Q276" s="8"/>
      <c r="R276" s="8"/>
      <c r="S276" s="8"/>
      <c r="T276" s="16"/>
      <c r="U276" s="16"/>
      <c r="V276" s="8"/>
      <c r="W276" s="8"/>
      <c r="X276" s="16" t="s">
        <v>777</v>
      </c>
      <c r="Y276" s="8">
        <v>2</v>
      </c>
      <c r="Z276" s="9">
        <f t="shared" si="25"/>
        <v>0.2</v>
      </c>
      <c r="AA276" s="32">
        <f t="shared" si="20"/>
        <v>38.063000000000002</v>
      </c>
    </row>
    <row r="277" spans="1:27">
      <c r="A277" s="6">
        <v>275</v>
      </c>
      <c r="B277" s="39">
        <v>2023211436</v>
      </c>
      <c r="C277" s="55" t="s">
        <v>778</v>
      </c>
      <c r="D277" s="8">
        <v>84.66</v>
      </c>
      <c r="E277" s="8">
        <f t="shared" si="19"/>
        <v>38.097000000000001</v>
      </c>
      <c r="F277" s="8"/>
      <c r="G277" s="8"/>
      <c r="H277" s="8"/>
      <c r="I277" s="8"/>
      <c r="J277" s="8"/>
      <c r="K277" s="8"/>
      <c r="L277" s="8"/>
      <c r="M277" s="8"/>
      <c r="N277" s="8"/>
      <c r="O277" s="8"/>
      <c r="P277" s="8"/>
      <c r="Q277" s="8"/>
      <c r="S277" s="8"/>
      <c r="T277" s="16"/>
      <c r="U277" s="16"/>
      <c r="V277" s="8"/>
      <c r="W277" s="8"/>
      <c r="X277" s="8"/>
      <c r="Y277" s="8"/>
      <c r="Z277" s="8">
        <f t="shared" si="25"/>
        <v>0</v>
      </c>
      <c r="AA277" s="14">
        <f t="shared" si="20"/>
        <v>38.097000000000001</v>
      </c>
    </row>
    <row r="278" spans="1:27" ht="121.5">
      <c r="A278" s="6">
        <v>276</v>
      </c>
      <c r="B278" s="39">
        <v>2023211411</v>
      </c>
      <c r="C278" s="55" t="s">
        <v>779</v>
      </c>
      <c r="D278" s="8">
        <v>87.01</v>
      </c>
      <c r="E278" s="8">
        <f t="shared" si="19"/>
        <v>39.154500000000006</v>
      </c>
      <c r="F278" s="16" t="s">
        <v>780</v>
      </c>
      <c r="G278" s="8">
        <v>105</v>
      </c>
      <c r="H278" s="8"/>
      <c r="I278" s="8"/>
      <c r="J278" s="8"/>
      <c r="K278" s="8"/>
      <c r="L278" s="8"/>
      <c r="M278" s="8"/>
      <c r="N278" s="8"/>
      <c r="O278" s="8"/>
      <c r="P278" s="8"/>
      <c r="Q278" s="8"/>
      <c r="R278" s="15" t="s">
        <v>781</v>
      </c>
      <c r="S278" s="8">
        <v>10</v>
      </c>
      <c r="T278" s="16">
        <f>S278+Q278+O278+M278+K278+I278+G278</f>
        <v>115</v>
      </c>
      <c r="U278" s="16">
        <f>T278*0.45</f>
        <v>51.75</v>
      </c>
      <c r="V278" s="8"/>
      <c r="W278" s="8"/>
      <c r="X278" s="8"/>
      <c r="Y278" s="8"/>
      <c r="Z278" s="8"/>
      <c r="AA278" s="14">
        <f t="shared" si="20"/>
        <v>90.904500000000013</v>
      </c>
    </row>
    <row r="279" spans="1:27" ht="135">
      <c r="A279" s="6">
        <v>277</v>
      </c>
      <c r="B279" s="39">
        <v>2023211426</v>
      </c>
      <c r="C279" s="55" t="s">
        <v>782</v>
      </c>
      <c r="D279" s="8">
        <v>83.76</v>
      </c>
      <c r="E279" s="8">
        <f t="shared" si="19"/>
        <v>37.692</v>
      </c>
      <c r="F279" s="39"/>
      <c r="G279" s="39"/>
      <c r="H279" s="39"/>
      <c r="I279" s="39"/>
      <c r="J279" s="39"/>
      <c r="K279" s="39"/>
      <c r="L279" s="39"/>
      <c r="M279" s="39"/>
      <c r="N279" s="39"/>
      <c r="O279" s="39"/>
      <c r="P279" s="39"/>
      <c r="Q279" s="39"/>
      <c r="R279" s="16"/>
      <c r="S279" s="39"/>
      <c r="T279" s="16"/>
      <c r="U279" s="16"/>
      <c r="V279" s="39"/>
      <c r="W279" s="39"/>
      <c r="X279" s="16" t="s">
        <v>783</v>
      </c>
      <c r="Y279" s="8">
        <v>9</v>
      </c>
      <c r="Z279" s="9">
        <f>Y279*0.1</f>
        <v>0.9</v>
      </c>
      <c r="AA279" s="32">
        <f t="shared" si="20"/>
        <v>38.591999999999999</v>
      </c>
    </row>
    <row r="280" spans="1:27" ht="121.5">
      <c r="A280" s="6">
        <v>278</v>
      </c>
      <c r="B280" s="39">
        <v>2023211423</v>
      </c>
      <c r="C280" s="56" t="s">
        <v>784</v>
      </c>
      <c r="D280" s="8">
        <v>82.58</v>
      </c>
      <c r="E280" s="8">
        <f t="shared" si="19"/>
        <v>37.161000000000001</v>
      </c>
      <c r="F280" s="8"/>
      <c r="G280" s="8"/>
      <c r="H280" s="8"/>
      <c r="I280" s="8"/>
      <c r="J280" s="8"/>
      <c r="K280" s="8"/>
      <c r="L280" s="8"/>
      <c r="M280" s="8"/>
      <c r="N280" s="8"/>
      <c r="O280" s="8"/>
      <c r="P280" s="8"/>
      <c r="Q280" s="8"/>
      <c r="R280" s="15" t="s">
        <v>785</v>
      </c>
      <c r="S280" s="8">
        <v>17</v>
      </c>
      <c r="T280" s="16">
        <f>S280+Q280+O280+M280+K280+I280+G280</f>
        <v>17</v>
      </c>
      <c r="U280" s="16">
        <f>T280*0.45</f>
        <v>7.65</v>
      </c>
      <c r="V280" s="8"/>
      <c r="W280" s="8"/>
      <c r="X280" s="16"/>
      <c r="Y280" s="8"/>
      <c r="Z280" s="9"/>
      <c r="AA280" s="32">
        <f t="shared" si="20"/>
        <v>44.811</v>
      </c>
    </row>
    <row r="281" spans="1:27" ht="81">
      <c r="A281" s="6">
        <v>279</v>
      </c>
      <c r="B281" s="16">
        <v>2023211522</v>
      </c>
      <c r="C281" s="16" t="s">
        <v>786</v>
      </c>
      <c r="D281" s="16">
        <v>85.56</v>
      </c>
      <c r="E281" s="16">
        <f t="shared" ref="E281:E336" si="26">D281*0.45</f>
        <v>38.502000000000002</v>
      </c>
      <c r="F281" s="16"/>
      <c r="G281" s="16"/>
      <c r="H281" s="16"/>
      <c r="I281" s="16"/>
      <c r="J281" s="16"/>
      <c r="K281" s="16"/>
      <c r="L281" s="16"/>
      <c r="M281" s="16"/>
      <c r="N281" s="16"/>
      <c r="O281" s="16"/>
      <c r="P281" s="16"/>
      <c r="Q281" s="16"/>
      <c r="R281" s="16"/>
      <c r="S281" s="16"/>
      <c r="T281" s="16"/>
      <c r="U281" s="16"/>
      <c r="V281" s="16" t="s">
        <v>787</v>
      </c>
      <c r="W281" s="16"/>
      <c r="X281" s="16" t="s">
        <v>788</v>
      </c>
      <c r="Y281" s="16">
        <v>4</v>
      </c>
      <c r="Z281" s="9">
        <f t="shared" ref="Z281:Z286" si="27">Y281*0.1</f>
        <v>0.4</v>
      </c>
      <c r="AA281" s="32">
        <f t="shared" si="20"/>
        <v>38.902000000000001</v>
      </c>
    </row>
    <row r="282" spans="1:27" ht="310.5">
      <c r="A282" s="6">
        <v>280</v>
      </c>
      <c r="B282" s="16">
        <v>2023211465</v>
      </c>
      <c r="C282" s="16" t="s">
        <v>789</v>
      </c>
      <c r="D282" s="16">
        <v>86.93</v>
      </c>
      <c r="E282" s="16">
        <f t="shared" si="26"/>
        <v>39.118500000000004</v>
      </c>
      <c r="F282" s="16"/>
      <c r="G282" s="16"/>
      <c r="H282" s="16"/>
      <c r="I282" s="16"/>
      <c r="J282" s="16"/>
      <c r="K282" s="16"/>
      <c r="L282" s="16"/>
      <c r="M282" s="16"/>
      <c r="N282" s="16"/>
      <c r="O282" s="16"/>
      <c r="P282" s="16"/>
      <c r="Q282" s="16"/>
      <c r="R282" s="16"/>
      <c r="S282" s="16"/>
      <c r="T282" s="16"/>
      <c r="U282" s="16"/>
      <c r="V282" s="16"/>
      <c r="W282" s="16"/>
      <c r="X282" s="16" t="s">
        <v>790</v>
      </c>
      <c r="Y282" s="16">
        <v>10</v>
      </c>
      <c r="Z282" s="9">
        <f t="shared" si="27"/>
        <v>1</v>
      </c>
      <c r="AA282" s="32">
        <f>E282+U282+Z282</f>
        <v>40.118500000000004</v>
      </c>
    </row>
    <row r="283" spans="1:27" ht="67.5">
      <c r="A283" s="6">
        <v>281</v>
      </c>
      <c r="B283" s="16">
        <v>2023211462</v>
      </c>
      <c r="C283" s="16" t="s">
        <v>791</v>
      </c>
      <c r="D283" s="57">
        <v>91.3</v>
      </c>
      <c r="E283" s="16">
        <f t="shared" si="26"/>
        <v>41.085000000000001</v>
      </c>
      <c r="F283" s="16"/>
      <c r="G283" s="16"/>
      <c r="H283" s="16"/>
      <c r="I283" s="16"/>
      <c r="J283" s="16"/>
      <c r="K283" s="16"/>
      <c r="L283" s="16"/>
      <c r="M283" s="16"/>
      <c r="N283" s="16"/>
      <c r="O283" s="16"/>
      <c r="P283" s="16"/>
      <c r="Q283" s="16"/>
      <c r="R283" s="16" t="s">
        <v>295</v>
      </c>
      <c r="S283" s="16">
        <v>5</v>
      </c>
      <c r="T283" s="16">
        <f>G283+I283+K283+M283+O283+Q283+S283</f>
        <v>5</v>
      </c>
      <c r="U283" s="16">
        <f>T283*0.45</f>
        <v>2.25</v>
      </c>
      <c r="V283" s="16"/>
      <c r="W283" s="16"/>
      <c r="X283" s="16"/>
      <c r="Y283" s="16"/>
      <c r="Z283" s="16">
        <f t="shared" si="27"/>
        <v>0</v>
      </c>
      <c r="AA283" s="17">
        <f>Z283+U283+E283</f>
        <v>43.335000000000001</v>
      </c>
    </row>
    <row r="284" spans="1:27" ht="148.5">
      <c r="A284" s="6">
        <v>282</v>
      </c>
      <c r="B284" s="16">
        <v>2023211467</v>
      </c>
      <c r="C284" s="16" t="s">
        <v>792</v>
      </c>
      <c r="D284" s="16">
        <v>91.69</v>
      </c>
      <c r="E284" s="16">
        <f t="shared" si="26"/>
        <v>41.2605</v>
      </c>
      <c r="F284" s="16"/>
      <c r="G284" s="16"/>
      <c r="H284" s="16"/>
      <c r="I284" s="16"/>
      <c r="J284" s="16"/>
      <c r="K284" s="16"/>
      <c r="L284" s="16"/>
      <c r="M284" s="16"/>
      <c r="N284" s="16"/>
      <c r="O284" s="16"/>
      <c r="P284" s="16"/>
      <c r="Q284" s="16"/>
      <c r="R284" s="16" t="s">
        <v>793</v>
      </c>
      <c r="S284" s="16">
        <v>15</v>
      </c>
      <c r="T284" s="16">
        <f>G284+I284+K284+M284+O284+Q284+S284</f>
        <v>15</v>
      </c>
      <c r="U284" s="16">
        <f>T284*0.45</f>
        <v>6.75</v>
      </c>
      <c r="V284" s="16"/>
      <c r="W284" s="16"/>
      <c r="X284" s="16" t="s">
        <v>794</v>
      </c>
      <c r="Y284" s="16">
        <v>8</v>
      </c>
      <c r="Z284" s="9">
        <f t="shared" si="27"/>
        <v>0.8</v>
      </c>
      <c r="AA284" s="32">
        <f>E284+U284+Z284</f>
        <v>48.810499999999998</v>
      </c>
    </row>
    <row r="285" spans="1:27" ht="108">
      <c r="A285" s="6">
        <v>283</v>
      </c>
      <c r="B285" s="16">
        <v>2023211538</v>
      </c>
      <c r="C285" s="16" t="s">
        <v>795</v>
      </c>
      <c r="D285" s="16">
        <v>84.42</v>
      </c>
      <c r="E285" s="16">
        <f t="shared" si="26"/>
        <v>37.989000000000004</v>
      </c>
      <c r="F285" s="16"/>
      <c r="G285" s="16"/>
      <c r="H285" s="16"/>
      <c r="I285" s="16"/>
      <c r="J285" s="16"/>
      <c r="K285" s="16"/>
      <c r="L285" s="16"/>
      <c r="M285" s="16"/>
      <c r="N285" s="16" t="s">
        <v>796</v>
      </c>
      <c r="O285" s="16">
        <v>1.25</v>
      </c>
      <c r="P285" s="16"/>
      <c r="Q285" s="16"/>
      <c r="R285" s="16"/>
      <c r="S285" s="16"/>
      <c r="T285" s="16">
        <f>G285+I285+K285+M285+O285+Q285+S285</f>
        <v>1.25</v>
      </c>
      <c r="U285" s="16">
        <f>T285*0.45</f>
        <v>0.5625</v>
      </c>
      <c r="V285" s="16" t="s">
        <v>195</v>
      </c>
      <c r="W285" s="16"/>
      <c r="X285" s="16"/>
      <c r="Y285" s="16">
        <v>1</v>
      </c>
      <c r="Z285" s="16">
        <f t="shared" si="27"/>
        <v>0.1</v>
      </c>
      <c r="AA285" s="17">
        <f>Z285+U285+E285</f>
        <v>38.651500000000006</v>
      </c>
    </row>
    <row r="286" spans="1:27" ht="54">
      <c r="A286" s="6">
        <v>284</v>
      </c>
      <c r="B286" s="16">
        <v>2023211450</v>
      </c>
      <c r="C286" s="16" t="s">
        <v>797</v>
      </c>
      <c r="D286" s="16">
        <v>87.59</v>
      </c>
      <c r="E286" s="16">
        <f t="shared" si="26"/>
        <v>39.415500000000002</v>
      </c>
      <c r="F286" s="16"/>
      <c r="G286" s="16"/>
      <c r="H286" s="16"/>
      <c r="I286" s="16"/>
      <c r="J286" s="16"/>
      <c r="K286" s="16"/>
      <c r="L286" s="16"/>
      <c r="M286" s="16"/>
      <c r="N286" s="16"/>
      <c r="O286" s="16"/>
      <c r="P286" s="16"/>
      <c r="Q286" s="16"/>
      <c r="R286" s="16"/>
      <c r="S286" s="16"/>
      <c r="T286" s="16"/>
      <c r="U286" s="16"/>
      <c r="V286" s="16" t="s">
        <v>798</v>
      </c>
      <c r="W286" s="16"/>
      <c r="X286" s="16"/>
      <c r="Y286" s="16">
        <v>2</v>
      </c>
      <c r="Z286" s="16">
        <f t="shared" si="27"/>
        <v>0.2</v>
      </c>
      <c r="AA286" s="17">
        <f>Z286+U286+E286</f>
        <v>39.615500000000004</v>
      </c>
    </row>
    <row r="287" spans="1:27" ht="54">
      <c r="A287" s="6">
        <v>285</v>
      </c>
      <c r="B287" s="16">
        <v>2023211519</v>
      </c>
      <c r="C287" s="16" t="s">
        <v>799</v>
      </c>
      <c r="D287" s="16">
        <v>82.78</v>
      </c>
      <c r="E287" s="16">
        <f t="shared" si="26"/>
        <v>37.251000000000005</v>
      </c>
      <c r="F287" s="16"/>
      <c r="G287" s="16"/>
      <c r="H287" s="16"/>
      <c r="I287" s="16"/>
      <c r="J287" s="16"/>
      <c r="K287" s="16"/>
      <c r="L287" s="16"/>
      <c r="M287" s="16"/>
      <c r="N287" s="16"/>
      <c r="O287" s="16"/>
      <c r="P287" s="16"/>
      <c r="Q287" s="16"/>
      <c r="R287" s="16" t="s">
        <v>399</v>
      </c>
      <c r="S287" s="16">
        <v>5</v>
      </c>
      <c r="T287" s="16">
        <f>G287+I287+K287+M287+O287+Q287+S287</f>
        <v>5</v>
      </c>
      <c r="U287" s="16">
        <f>T287*0.45</f>
        <v>2.25</v>
      </c>
      <c r="V287" s="16"/>
      <c r="W287" s="16"/>
      <c r="X287" s="16"/>
      <c r="Y287" s="16"/>
      <c r="Z287" s="16"/>
      <c r="AA287" s="17">
        <f>Z287+U287+E287</f>
        <v>39.501000000000005</v>
      </c>
    </row>
    <row r="288" spans="1:27" ht="54">
      <c r="A288" s="6">
        <v>286</v>
      </c>
      <c r="B288" s="16">
        <v>2023211486</v>
      </c>
      <c r="C288" s="16" t="s">
        <v>800</v>
      </c>
      <c r="D288" s="16">
        <v>89.16</v>
      </c>
      <c r="E288" s="16">
        <f t="shared" si="26"/>
        <v>40.122</v>
      </c>
      <c r="F288" s="16"/>
      <c r="G288" s="16"/>
      <c r="H288" s="16"/>
      <c r="I288" s="16"/>
      <c r="J288" s="16"/>
      <c r="K288" s="16"/>
      <c r="L288" s="16"/>
      <c r="M288" s="16"/>
      <c r="N288" s="16"/>
      <c r="O288" s="16"/>
      <c r="P288" s="16"/>
      <c r="Q288" s="16"/>
      <c r="R288" s="16" t="s">
        <v>801</v>
      </c>
      <c r="S288" s="16">
        <v>5</v>
      </c>
      <c r="T288" s="16">
        <f>G288+I288+K288+M288+O288+Q288+S288</f>
        <v>5</v>
      </c>
      <c r="U288" s="16">
        <f>T288*0.45</f>
        <v>2.25</v>
      </c>
      <c r="V288" s="16"/>
      <c r="W288" s="16"/>
      <c r="X288" s="16"/>
      <c r="Y288" s="16"/>
      <c r="Z288" s="16"/>
      <c r="AA288" s="17">
        <f>Z288+U288+E288</f>
        <v>42.372</v>
      </c>
    </row>
    <row r="289" spans="1:27" ht="202.5">
      <c r="A289" s="6">
        <v>287</v>
      </c>
      <c r="B289" s="16">
        <v>2023211523</v>
      </c>
      <c r="C289" s="16" t="s">
        <v>802</v>
      </c>
      <c r="D289" s="16">
        <v>87.11</v>
      </c>
      <c r="E289" s="16">
        <f t="shared" si="26"/>
        <v>39.1995</v>
      </c>
      <c r="F289" s="16"/>
      <c r="G289" s="16"/>
      <c r="H289" s="16"/>
      <c r="I289" s="16"/>
      <c r="J289" s="16"/>
      <c r="K289" s="16"/>
      <c r="L289" s="16"/>
      <c r="M289" s="16"/>
      <c r="N289" s="16"/>
      <c r="O289" s="16"/>
      <c r="P289" s="16"/>
      <c r="Q289" s="16"/>
      <c r="R289" s="16"/>
      <c r="S289" s="16"/>
      <c r="T289" s="16"/>
      <c r="U289" s="16"/>
      <c r="V289" s="16"/>
      <c r="W289" s="16"/>
      <c r="X289" s="16" t="s">
        <v>803</v>
      </c>
      <c r="Y289" s="16">
        <v>9.25</v>
      </c>
      <c r="Z289" s="9">
        <f t="shared" ref="Z289:Z294" si="28">Y289*0.1</f>
        <v>0.92500000000000004</v>
      </c>
      <c r="AA289" s="32">
        <f>E289+U289+Z289</f>
        <v>40.124499999999998</v>
      </c>
    </row>
    <row r="290" spans="1:27" ht="54">
      <c r="A290" s="6">
        <v>288</v>
      </c>
      <c r="B290" s="16">
        <v>2023211469</v>
      </c>
      <c r="C290" s="16" t="s">
        <v>804</v>
      </c>
      <c r="D290" s="16">
        <v>85.88</v>
      </c>
      <c r="E290" s="16">
        <f t="shared" si="26"/>
        <v>38.646000000000001</v>
      </c>
      <c r="F290" s="16"/>
      <c r="G290" s="16"/>
      <c r="H290" s="16"/>
      <c r="I290" s="16"/>
      <c r="J290" s="16"/>
      <c r="K290" s="16"/>
      <c r="L290" s="16"/>
      <c r="M290" s="16"/>
      <c r="N290" s="16"/>
      <c r="O290" s="16"/>
      <c r="P290" s="16"/>
      <c r="Q290" s="16"/>
      <c r="R290" s="16" t="s">
        <v>805</v>
      </c>
      <c r="S290" s="16">
        <v>15</v>
      </c>
      <c r="T290" s="16">
        <f>G290+I290+K290+M290+O290+Q290+S290</f>
        <v>15</v>
      </c>
      <c r="U290" s="16">
        <f>T290*0.45</f>
        <v>6.75</v>
      </c>
      <c r="V290" s="16"/>
      <c r="W290" s="16"/>
      <c r="X290" s="16"/>
      <c r="Y290" s="16"/>
      <c r="Z290" s="16">
        <f t="shared" si="28"/>
        <v>0</v>
      </c>
      <c r="AA290" s="17">
        <f>Z290+U290+E290</f>
        <v>45.396000000000001</v>
      </c>
    </row>
    <row r="291" spans="1:27" ht="148.5">
      <c r="A291" s="6">
        <v>289</v>
      </c>
      <c r="B291" s="16">
        <v>2023211473</v>
      </c>
      <c r="C291" s="16" t="s">
        <v>806</v>
      </c>
      <c r="D291" s="16">
        <v>86.89</v>
      </c>
      <c r="E291" s="16">
        <f t="shared" si="26"/>
        <v>39.100500000000004</v>
      </c>
      <c r="F291" s="16"/>
      <c r="G291" s="16"/>
      <c r="H291" s="16"/>
      <c r="I291" s="16"/>
      <c r="J291" s="16"/>
      <c r="K291" s="16"/>
      <c r="L291" s="16"/>
      <c r="M291" s="16"/>
      <c r="N291" s="16"/>
      <c r="O291" s="16"/>
      <c r="P291" s="16" t="s">
        <v>807</v>
      </c>
      <c r="Q291" s="16">
        <v>3</v>
      </c>
      <c r="R291" s="16" t="s">
        <v>808</v>
      </c>
      <c r="S291" s="16">
        <v>15</v>
      </c>
      <c r="T291" s="9">
        <f>G291+O291+Q291+S291</f>
        <v>18</v>
      </c>
      <c r="U291" s="16">
        <f>T291*0.45</f>
        <v>8.1</v>
      </c>
      <c r="V291" s="16"/>
      <c r="W291" s="16"/>
      <c r="X291" s="16" t="s">
        <v>809</v>
      </c>
      <c r="Y291" s="16">
        <v>8</v>
      </c>
      <c r="Z291" s="9">
        <f t="shared" si="28"/>
        <v>0.8</v>
      </c>
      <c r="AA291" s="32">
        <f>E291+U291+Z291</f>
        <v>48.000500000000002</v>
      </c>
    </row>
    <row r="292" spans="1:27" ht="297">
      <c r="A292" s="6">
        <v>290</v>
      </c>
      <c r="B292" s="16">
        <v>2023211460</v>
      </c>
      <c r="C292" s="16" t="s">
        <v>810</v>
      </c>
      <c r="D292" s="16">
        <v>85.02</v>
      </c>
      <c r="E292" s="16">
        <f t="shared" si="26"/>
        <v>38.259</v>
      </c>
      <c r="F292" s="16" t="s">
        <v>811</v>
      </c>
      <c r="G292" s="16">
        <v>45</v>
      </c>
      <c r="H292" s="16"/>
      <c r="I292" s="16"/>
      <c r="J292" s="16"/>
      <c r="K292" s="16"/>
      <c r="L292" s="16"/>
      <c r="M292" s="16"/>
      <c r="N292" s="16"/>
      <c r="O292" s="16"/>
      <c r="P292" s="16"/>
      <c r="Q292" s="16"/>
      <c r="R292" s="16" t="s">
        <v>630</v>
      </c>
      <c r="S292" s="16">
        <v>10</v>
      </c>
      <c r="T292" s="16">
        <f>G292+I292+K292+M292+O292+Q292+S292</f>
        <v>55</v>
      </c>
      <c r="U292" s="16">
        <f>T292*0.45</f>
        <v>24.75</v>
      </c>
      <c r="V292" s="16" t="s">
        <v>812</v>
      </c>
      <c r="W292" s="16"/>
      <c r="X292" s="16" t="s">
        <v>813</v>
      </c>
      <c r="Y292" s="16">
        <v>3.5</v>
      </c>
      <c r="Z292" s="9">
        <f t="shared" si="28"/>
        <v>0.35000000000000003</v>
      </c>
      <c r="AA292" s="32">
        <f>E292+U292+Z292</f>
        <v>63.359000000000002</v>
      </c>
    </row>
    <row r="293" spans="1:27" ht="40.5">
      <c r="A293" s="6">
        <v>291</v>
      </c>
      <c r="B293" s="23">
        <v>2023211514</v>
      </c>
      <c r="C293" s="16" t="s">
        <v>814</v>
      </c>
      <c r="D293" s="16">
        <v>84.56</v>
      </c>
      <c r="E293" s="16">
        <f t="shared" si="26"/>
        <v>38.052</v>
      </c>
      <c r="F293" s="16"/>
      <c r="G293" s="16"/>
      <c r="H293" s="16"/>
      <c r="I293" s="16"/>
      <c r="J293" s="16"/>
      <c r="K293" s="16"/>
      <c r="L293" s="16"/>
      <c r="M293" s="16"/>
      <c r="N293" s="16"/>
      <c r="O293" s="16"/>
      <c r="P293" s="16"/>
      <c r="Q293" s="16"/>
      <c r="R293" s="16"/>
      <c r="S293" s="16"/>
      <c r="T293" s="16"/>
      <c r="U293" s="16"/>
      <c r="V293" s="16"/>
      <c r="W293" s="16"/>
      <c r="X293" s="16" t="s">
        <v>815</v>
      </c>
      <c r="Y293" s="16">
        <v>3</v>
      </c>
      <c r="Z293" s="9">
        <f t="shared" si="28"/>
        <v>0.30000000000000004</v>
      </c>
      <c r="AA293" s="32">
        <f>E293+U293+Z293</f>
        <v>38.351999999999997</v>
      </c>
    </row>
    <row r="294" spans="1:27" ht="135">
      <c r="A294" s="6">
        <v>292</v>
      </c>
      <c r="B294" s="16">
        <v>2023211527</v>
      </c>
      <c r="C294" s="16" t="s">
        <v>816</v>
      </c>
      <c r="D294" s="16">
        <v>83.68</v>
      </c>
      <c r="E294" s="16">
        <f t="shared" si="26"/>
        <v>37.656000000000006</v>
      </c>
      <c r="F294" s="16"/>
      <c r="G294" s="16"/>
      <c r="H294" s="16"/>
      <c r="I294" s="16"/>
      <c r="J294" s="16"/>
      <c r="K294" s="16"/>
      <c r="L294" s="16"/>
      <c r="M294" s="16"/>
      <c r="N294" s="16"/>
      <c r="O294" s="16"/>
      <c r="P294" s="16"/>
      <c r="Q294" s="16"/>
      <c r="R294" s="16"/>
      <c r="S294" s="16"/>
      <c r="T294" s="16"/>
      <c r="U294" s="16"/>
      <c r="V294" s="16" t="s">
        <v>817</v>
      </c>
      <c r="W294" s="16"/>
      <c r="X294" s="16" t="s">
        <v>818</v>
      </c>
      <c r="Y294" s="16">
        <v>10</v>
      </c>
      <c r="Z294" s="9">
        <f t="shared" si="28"/>
        <v>1</v>
      </c>
      <c r="AA294" s="32">
        <f>E294+U294+Z294</f>
        <v>38.656000000000006</v>
      </c>
    </row>
    <row r="295" spans="1:27" ht="54">
      <c r="A295" s="6">
        <v>293</v>
      </c>
      <c r="B295" s="16">
        <v>2023211471</v>
      </c>
      <c r="C295" s="16" t="s">
        <v>819</v>
      </c>
      <c r="D295" s="16">
        <v>85.03</v>
      </c>
      <c r="E295" s="16">
        <f t="shared" si="26"/>
        <v>38.263500000000001</v>
      </c>
      <c r="F295" s="16"/>
      <c r="G295" s="16"/>
      <c r="H295" s="16"/>
      <c r="I295" s="16"/>
      <c r="J295" s="16"/>
      <c r="K295" s="16"/>
      <c r="L295" s="16"/>
      <c r="M295" s="16"/>
      <c r="N295" s="16" t="s">
        <v>149</v>
      </c>
      <c r="O295" s="16"/>
      <c r="P295" s="16"/>
      <c r="Q295" s="16"/>
      <c r="R295" s="16" t="s">
        <v>820</v>
      </c>
      <c r="S295" s="16">
        <v>5</v>
      </c>
      <c r="T295" s="9">
        <f>G295+O295+Q295+S295</f>
        <v>5</v>
      </c>
      <c r="U295" s="16">
        <f t="shared" ref="U295:U301" si="29">T295*0.45</f>
        <v>2.25</v>
      </c>
      <c r="V295" s="16"/>
      <c r="W295" s="16"/>
      <c r="X295" s="16"/>
      <c r="Y295" s="16"/>
      <c r="Z295" s="16"/>
      <c r="AA295" s="17">
        <f t="shared" ref="AA295:AA301" si="30">Z295+U295+E295</f>
        <v>40.513500000000001</v>
      </c>
    </row>
    <row r="296" spans="1:27" ht="54">
      <c r="A296" s="6">
        <v>294</v>
      </c>
      <c r="B296" s="16">
        <v>2023211446</v>
      </c>
      <c r="C296" s="16" t="s">
        <v>821</v>
      </c>
      <c r="D296" s="16">
        <v>85.43</v>
      </c>
      <c r="E296" s="16">
        <f t="shared" si="26"/>
        <v>38.443500000000007</v>
      </c>
      <c r="F296" s="16"/>
      <c r="G296" s="16"/>
      <c r="H296" s="16"/>
      <c r="I296" s="16"/>
      <c r="J296" s="16"/>
      <c r="K296" s="16"/>
      <c r="L296" s="16"/>
      <c r="M296" s="16"/>
      <c r="N296" s="16"/>
      <c r="O296" s="16"/>
      <c r="P296" s="16"/>
      <c r="Q296" s="16"/>
      <c r="R296" s="16" t="s">
        <v>822</v>
      </c>
      <c r="S296" s="16">
        <v>5</v>
      </c>
      <c r="T296" s="16">
        <f>G296+I296+K296+M296+O296+Q296+S296</f>
        <v>5</v>
      </c>
      <c r="U296" s="16">
        <f t="shared" si="29"/>
        <v>2.25</v>
      </c>
      <c r="V296" s="16"/>
      <c r="W296" s="16"/>
      <c r="X296" s="16"/>
      <c r="Y296" s="16"/>
      <c r="Z296" s="16"/>
      <c r="AA296" s="17">
        <f t="shared" si="30"/>
        <v>40.693500000000007</v>
      </c>
    </row>
    <row r="297" spans="1:27" ht="81">
      <c r="A297" s="6">
        <v>295</v>
      </c>
      <c r="B297" s="16">
        <v>2023211475</v>
      </c>
      <c r="C297" s="16" t="s">
        <v>823</v>
      </c>
      <c r="D297" s="16">
        <v>90.56</v>
      </c>
      <c r="E297" s="16">
        <f t="shared" si="26"/>
        <v>40.752000000000002</v>
      </c>
      <c r="F297" s="16"/>
      <c r="G297" s="16"/>
      <c r="H297" s="16"/>
      <c r="I297" s="16"/>
      <c r="J297" s="16"/>
      <c r="K297" s="16"/>
      <c r="L297" s="16"/>
      <c r="M297" s="16"/>
      <c r="N297" s="16"/>
      <c r="O297" s="16"/>
      <c r="P297" s="16" t="s">
        <v>824</v>
      </c>
      <c r="Q297" s="16">
        <v>10</v>
      </c>
      <c r="R297" s="16" t="s">
        <v>825</v>
      </c>
      <c r="S297" s="16">
        <v>15</v>
      </c>
      <c r="T297" s="9">
        <f>G297+O297+Q297+S297</f>
        <v>25</v>
      </c>
      <c r="U297" s="16">
        <f t="shared" si="29"/>
        <v>11.25</v>
      </c>
      <c r="V297" s="16"/>
      <c r="W297" s="16"/>
      <c r="X297" s="16"/>
      <c r="Y297" s="16"/>
      <c r="Z297" s="16"/>
      <c r="AA297" s="17">
        <f t="shared" si="30"/>
        <v>52.002000000000002</v>
      </c>
    </row>
    <row r="298" spans="1:27" ht="40.5">
      <c r="A298" s="6">
        <v>296</v>
      </c>
      <c r="B298" s="16">
        <v>2023211448</v>
      </c>
      <c r="C298" s="16" t="s">
        <v>826</v>
      </c>
      <c r="D298" s="16">
        <v>86.64</v>
      </c>
      <c r="E298" s="16">
        <f t="shared" si="26"/>
        <v>38.988</v>
      </c>
      <c r="F298" s="16"/>
      <c r="G298" s="16"/>
      <c r="H298" s="16"/>
      <c r="I298" s="16"/>
      <c r="J298" s="16"/>
      <c r="K298" s="16"/>
      <c r="L298" s="16"/>
      <c r="M298" s="16"/>
      <c r="N298" s="16"/>
      <c r="O298" s="16"/>
      <c r="P298" s="16"/>
      <c r="Q298" s="16"/>
      <c r="R298" s="16" t="s">
        <v>396</v>
      </c>
      <c r="S298" s="16">
        <v>5</v>
      </c>
      <c r="T298" s="16">
        <f>G298+I298+K298+M298+O298+Q298+S298</f>
        <v>5</v>
      </c>
      <c r="U298" s="16">
        <f t="shared" si="29"/>
        <v>2.25</v>
      </c>
      <c r="V298" s="16"/>
      <c r="W298" s="16"/>
      <c r="X298" s="16"/>
      <c r="Y298" s="16"/>
      <c r="Z298" s="16"/>
      <c r="AA298" s="17">
        <f t="shared" si="30"/>
        <v>41.238</v>
      </c>
    </row>
    <row r="299" spans="1:27" ht="67.5">
      <c r="A299" s="6">
        <v>297</v>
      </c>
      <c r="B299" s="16">
        <v>2023211470</v>
      </c>
      <c r="C299" s="16" t="s">
        <v>827</v>
      </c>
      <c r="D299" s="16">
        <v>86.02</v>
      </c>
      <c r="E299" s="16">
        <f t="shared" si="26"/>
        <v>38.708999999999996</v>
      </c>
      <c r="F299" s="16"/>
      <c r="G299" s="16"/>
      <c r="H299" s="16"/>
      <c r="I299" s="16"/>
      <c r="J299" s="16"/>
      <c r="K299" s="16"/>
      <c r="L299" s="16"/>
      <c r="M299" s="16"/>
      <c r="N299" s="16"/>
      <c r="O299" s="16"/>
      <c r="P299" s="16" t="s">
        <v>828</v>
      </c>
      <c r="Q299" s="16">
        <v>3</v>
      </c>
      <c r="R299" s="16" t="s">
        <v>829</v>
      </c>
      <c r="S299" s="16">
        <v>5</v>
      </c>
      <c r="T299" s="9">
        <f>G299+O299+Q299+S299</f>
        <v>8</v>
      </c>
      <c r="U299" s="16">
        <f t="shared" si="29"/>
        <v>3.6</v>
      </c>
      <c r="V299" s="16"/>
      <c r="W299" s="16"/>
      <c r="X299" s="16"/>
      <c r="Y299" s="16"/>
      <c r="Z299" s="16"/>
      <c r="AA299" s="17">
        <f t="shared" si="30"/>
        <v>42.308999999999997</v>
      </c>
    </row>
    <row r="300" spans="1:27" ht="54">
      <c r="A300" s="6">
        <v>298</v>
      </c>
      <c r="B300" s="58">
        <v>2023211440</v>
      </c>
      <c r="C300" s="16" t="s">
        <v>830</v>
      </c>
      <c r="D300" s="16">
        <v>87.84</v>
      </c>
      <c r="E300" s="16">
        <f t="shared" si="26"/>
        <v>39.528000000000006</v>
      </c>
      <c r="F300" s="16"/>
      <c r="G300" s="16"/>
      <c r="H300" s="16"/>
      <c r="I300" s="16"/>
      <c r="J300" s="16"/>
      <c r="K300" s="16"/>
      <c r="L300" s="16"/>
      <c r="M300" s="16"/>
      <c r="N300" s="16"/>
      <c r="O300" s="16"/>
      <c r="P300" s="16"/>
      <c r="Q300" s="16"/>
      <c r="R300" s="16" t="s">
        <v>831</v>
      </c>
      <c r="S300" s="16">
        <v>30</v>
      </c>
      <c r="T300" s="16">
        <f>G300+I300+K300+M300+O300+Q300+S300</f>
        <v>30</v>
      </c>
      <c r="U300" s="16">
        <f t="shared" si="29"/>
        <v>13.5</v>
      </c>
      <c r="V300" s="16" t="s">
        <v>832</v>
      </c>
      <c r="W300" s="16"/>
      <c r="X300" s="16"/>
      <c r="Y300" s="16">
        <v>1</v>
      </c>
      <c r="Z300" s="16">
        <f>Y300*0.1</f>
        <v>0.1</v>
      </c>
      <c r="AA300" s="17">
        <f t="shared" si="30"/>
        <v>53.128000000000007</v>
      </c>
    </row>
    <row r="301" spans="1:27" ht="40.5">
      <c r="A301" s="6">
        <v>299</v>
      </c>
      <c r="B301" s="16">
        <v>2023211459</v>
      </c>
      <c r="C301" s="16" t="s">
        <v>833</v>
      </c>
      <c r="D301" s="16">
        <v>88.54</v>
      </c>
      <c r="E301" s="16">
        <f t="shared" si="26"/>
        <v>39.843000000000004</v>
      </c>
      <c r="F301" s="16"/>
      <c r="G301" s="16"/>
      <c r="H301" s="16"/>
      <c r="I301" s="16"/>
      <c r="J301" s="16"/>
      <c r="K301" s="16"/>
      <c r="L301" s="16"/>
      <c r="M301" s="16"/>
      <c r="N301" s="16"/>
      <c r="O301" s="16"/>
      <c r="P301" s="16"/>
      <c r="Q301" s="16"/>
      <c r="R301" s="16" t="s">
        <v>834</v>
      </c>
      <c r="S301" s="16">
        <v>5</v>
      </c>
      <c r="T301" s="16">
        <f>G301+I301+K301+M301+O301+Q301+S301</f>
        <v>5</v>
      </c>
      <c r="U301" s="16">
        <f t="shared" si="29"/>
        <v>2.25</v>
      </c>
      <c r="V301" s="16"/>
      <c r="W301" s="16"/>
      <c r="X301" s="16"/>
      <c r="Y301" s="16"/>
      <c r="Z301" s="16"/>
      <c r="AA301" s="17">
        <f t="shared" si="30"/>
        <v>42.093000000000004</v>
      </c>
    </row>
    <row r="302" spans="1:27" ht="121.5">
      <c r="A302" s="6">
        <v>300</v>
      </c>
      <c r="B302" s="16">
        <v>2023211516</v>
      </c>
      <c r="C302" s="16" t="s">
        <v>835</v>
      </c>
      <c r="D302" s="16">
        <v>87.16</v>
      </c>
      <c r="E302" s="16">
        <f t="shared" si="26"/>
        <v>39.222000000000001</v>
      </c>
      <c r="F302" s="16"/>
      <c r="G302" s="16"/>
      <c r="H302" s="16"/>
      <c r="I302" s="16"/>
      <c r="J302" s="16"/>
      <c r="K302" s="16"/>
      <c r="L302" s="16"/>
      <c r="M302" s="16"/>
      <c r="N302" s="16"/>
      <c r="O302" s="16"/>
      <c r="P302" s="16"/>
      <c r="Q302" s="16"/>
      <c r="R302" s="16"/>
      <c r="S302" s="16"/>
      <c r="T302" s="16"/>
      <c r="U302" s="16"/>
      <c r="V302" s="16" t="s">
        <v>836</v>
      </c>
      <c r="W302" s="16" t="s">
        <v>837</v>
      </c>
      <c r="X302" s="16" t="s">
        <v>838</v>
      </c>
      <c r="Y302" s="16">
        <v>10</v>
      </c>
      <c r="Z302" s="9">
        <f t="shared" ref="Z302:Z308" si="31">Y302*0.1</f>
        <v>1</v>
      </c>
      <c r="AA302" s="32">
        <f t="shared" ref="AA302:AA308" si="32">E302+U302+Z302</f>
        <v>40.222000000000001</v>
      </c>
    </row>
    <row r="303" spans="1:27" ht="256.5">
      <c r="A303" s="6">
        <v>301</v>
      </c>
      <c r="B303" s="16">
        <v>2023211511</v>
      </c>
      <c r="C303" s="16" t="s">
        <v>839</v>
      </c>
      <c r="D303" s="16">
        <v>87.97</v>
      </c>
      <c r="E303" s="16">
        <f t="shared" si="26"/>
        <v>39.586500000000001</v>
      </c>
      <c r="F303" s="16"/>
      <c r="G303" s="16"/>
      <c r="H303" s="16"/>
      <c r="I303" s="16"/>
      <c r="J303" s="16"/>
      <c r="K303" s="16"/>
      <c r="L303" s="16"/>
      <c r="M303" s="16"/>
      <c r="N303" s="16"/>
      <c r="O303" s="16"/>
      <c r="P303" s="16"/>
      <c r="Q303" s="16"/>
      <c r="R303" s="16" t="s">
        <v>840</v>
      </c>
      <c r="S303" s="16">
        <v>10</v>
      </c>
      <c r="T303" s="16">
        <f>G303+I303+K303+M303+O303+Q303+S303</f>
        <v>10</v>
      </c>
      <c r="U303" s="16">
        <f>T303*0.45</f>
        <v>4.5</v>
      </c>
      <c r="V303" s="16"/>
      <c r="W303" s="16"/>
      <c r="X303" s="16" t="s">
        <v>841</v>
      </c>
      <c r="Y303" s="16">
        <v>10</v>
      </c>
      <c r="Z303" s="9">
        <f t="shared" si="31"/>
        <v>1</v>
      </c>
      <c r="AA303" s="32">
        <f t="shared" si="32"/>
        <v>45.086500000000001</v>
      </c>
    </row>
    <row r="304" spans="1:27" ht="54">
      <c r="A304" s="6">
        <v>302</v>
      </c>
      <c r="B304" s="59" t="s">
        <v>842</v>
      </c>
      <c r="C304" s="16" t="s">
        <v>843</v>
      </c>
      <c r="D304" s="16">
        <v>86.06</v>
      </c>
      <c r="E304" s="16">
        <f t="shared" si="26"/>
        <v>38.727000000000004</v>
      </c>
      <c r="F304" s="16"/>
      <c r="G304" s="16"/>
      <c r="H304" s="16"/>
      <c r="I304" s="16"/>
      <c r="J304" s="16"/>
      <c r="K304" s="16"/>
      <c r="L304" s="16"/>
      <c r="M304" s="16"/>
      <c r="N304" s="16"/>
      <c r="O304" s="16"/>
      <c r="P304" s="16"/>
      <c r="Q304" s="16"/>
      <c r="R304" s="16" t="s">
        <v>844</v>
      </c>
      <c r="S304" s="16">
        <v>5</v>
      </c>
      <c r="T304" s="16">
        <f>G304+I304+K304+M304+O304+Q304+S304</f>
        <v>5</v>
      </c>
      <c r="U304" s="16">
        <f>T304*0.45</f>
        <v>2.25</v>
      </c>
      <c r="V304" s="16" t="s">
        <v>845</v>
      </c>
      <c r="W304" s="16" t="s">
        <v>846</v>
      </c>
      <c r="X304" s="16" t="s">
        <v>847</v>
      </c>
      <c r="Y304" s="16">
        <v>10</v>
      </c>
      <c r="Z304" s="9">
        <f t="shared" si="31"/>
        <v>1</v>
      </c>
      <c r="AA304" s="32">
        <f t="shared" si="32"/>
        <v>41.977000000000004</v>
      </c>
    </row>
    <row r="305" spans="1:27" ht="94.5">
      <c r="A305" s="6">
        <v>303</v>
      </c>
      <c r="B305" s="16">
        <v>2023211461</v>
      </c>
      <c r="C305" s="16" t="s">
        <v>848</v>
      </c>
      <c r="D305" s="16">
        <v>84.29</v>
      </c>
      <c r="E305" s="16">
        <f t="shared" si="26"/>
        <v>37.930500000000002</v>
      </c>
      <c r="F305" s="16"/>
      <c r="G305" s="16"/>
      <c r="H305" s="16"/>
      <c r="I305" s="16"/>
      <c r="J305" s="16"/>
      <c r="K305" s="16"/>
      <c r="L305" s="16"/>
      <c r="M305" s="16"/>
      <c r="N305" s="16"/>
      <c r="O305" s="16"/>
      <c r="P305" s="16"/>
      <c r="Q305" s="16"/>
      <c r="R305" s="16" t="s">
        <v>288</v>
      </c>
      <c r="S305" s="16">
        <v>10</v>
      </c>
      <c r="T305" s="16">
        <f>G305+I305+K305+M305+O305+Q305+S305</f>
        <v>10</v>
      </c>
      <c r="U305" s="16">
        <f>T305*0.45</f>
        <v>4.5</v>
      </c>
      <c r="V305" s="16" t="s">
        <v>246</v>
      </c>
      <c r="W305" s="16"/>
      <c r="X305" s="16" t="s">
        <v>849</v>
      </c>
      <c r="Y305" s="16">
        <v>4.5</v>
      </c>
      <c r="Z305" s="9">
        <f t="shared" si="31"/>
        <v>0.45</v>
      </c>
      <c r="AA305" s="32">
        <f t="shared" si="32"/>
        <v>42.880500000000005</v>
      </c>
    </row>
    <row r="306" spans="1:27" ht="81">
      <c r="A306" s="6">
        <v>304</v>
      </c>
      <c r="B306" s="16">
        <v>2023211472</v>
      </c>
      <c r="C306" s="16" t="s">
        <v>850</v>
      </c>
      <c r="D306" s="16">
        <v>84.74</v>
      </c>
      <c r="E306" s="16">
        <f t="shared" si="26"/>
        <v>38.132999999999996</v>
      </c>
      <c r="F306" s="16"/>
      <c r="G306" s="16"/>
      <c r="H306" s="16"/>
      <c r="I306" s="16"/>
      <c r="J306" s="16"/>
      <c r="K306" s="16"/>
      <c r="L306" s="16"/>
      <c r="M306" s="16"/>
      <c r="N306" s="16" t="s">
        <v>851</v>
      </c>
      <c r="O306" s="16"/>
      <c r="P306" s="16"/>
      <c r="Q306" s="16"/>
      <c r="R306" s="16"/>
      <c r="S306" s="16"/>
      <c r="T306" s="9">
        <f>G306+O306+Q306+S306</f>
        <v>0</v>
      </c>
      <c r="U306" s="16"/>
      <c r="V306" s="16" t="s">
        <v>852</v>
      </c>
      <c r="W306" s="16"/>
      <c r="X306" s="16" t="s">
        <v>853</v>
      </c>
      <c r="Y306" s="16">
        <v>3.5</v>
      </c>
      <c r="Z306" s="9">
        <f t="shared" si="31"/>
        <v>0.35000000000000003</v>
      </c>
      <c r="AA306" s="32">
        <f t="shared" si="32"/>
        <v>38.482999999999997</v>
      </c>
    </row>
    <row r="307" spans="1:27" ht="202.5">
      <c r="A307" s="6">
        <v>305</v>
      </c>
      <c r="B307" s="16">
        <v>2023211496</v>
      </c>
      <c r="C307" s="16" t="s">
        <v>854</v>
      </c>
      <c r="D307" s="16">
        <v>88.11</v>
      </c>
      <c r="E307" s="16">
        <f t="shared" si="26"/>
        <v>39.649500000000003</v>
      </c>
      <c r="F307" s="58"/>
      <c r="G307" s="58"/>
      <c r="H307" s="58"/>
      <c r="I307" s="58"/>
      <c r="J307" s="58"/>
      <c r="K307" s="58"/>
      <c r="L307" s="58"/>
      <c r="M307" s="58"/>
      <c r="N307" s="58"/>
      <c r="O307" s="58"/>
      <c r="P307" s="58"/>
      <c r="Q307" s="58"/>
      <c r="R307" s="58"/>
      <c r="S307" s="16"/>
      <c r="T307" s="16"/>
      <c r="U307" s="16"/>
      <c r="V307" s="58"/>
      <c r="W307" s="58"/>
      <c r="X307" s="58" t="s">
        <v>855</v>
      </c>
      <c r="Y307" s="16">
        <v>6.25</v>
      </c>
      <c r="Z307" s="9">
        <f t="shared" si="31"/>
        <v>0.625</v>
      </c>
      <c r="AA307" s="32">
        <f t="shared" si="32"/>
        <v>40.274500000000003</v>
      </c>
    </row>
    <row r="308" spans="1:27" ht="108">
      <c r="A308" s="6">
        <v>306</v>
      </c>
      <c r="B308" s="60">
        <v>2023211524</v>
      </c>
      <c r="C308" s="16" t="s">
        <v>856</v>
      </c>
      <c r="D308" s="16">
        <v>85.66</v>
      </c>
      <c r="E308" s="16">
        <f t="shared" si="26"/>
        <v>38.546999999999997</v>
      </c>
      <c r="F308" s="16"/>
      <c r="G308" s="16"/>
      <c r="H308" s="16"/>
      <c r="I308" s="16"/>
      <c r="J308" s="16"/>
      <c r="K308" s="16"/>
      <c r="L308" s="16"/>
      <c r="M308" s="16"/>
      <c r="N308" s="16"/>
      <c r="O308" s="16"/>
      <c r="P308" s="16"/>
      <c r="Q308" s="16"/>
      <c r="R308" s="16"/>
      <c r="S308" s="16"/>
      <c r="T308" s="16"/>
      <c r="U308" s="16"/>
      <c r="V308" s="16"/>
      <c r="W308" s="16"/>
      <c r="X308" s="16" t="s">
        <v>857</v>
      </c>
      <c r="Y308" s="16">
        <v>2.5</v>
      </c>
      <c r="Z308" s="9">
        <f t="shared" si="31"/>
        <v>0.25</v>
      </c>
      <c r="AA308" s="32">
        <f t="shared" si="32"/>
        <v>38.796999999999997</v>
      </c>
    </row>
    <row r="309" spans="1:27">
      <c r="A309" s="6">
        <v>307</v>
      </c>
      <c r="B309" s="8">
        <v>2023211468</v>
      </c>
      <c r="C309" s="8" t="s">
        <v>858</v>
      </c>
      <c r="D309" s="8">
        <v>86.78</v>
      </c>
      <c r="E309" s="16">
        <f t="shared" si="26"/>
        <v>39.051000000000002</v>
      </c>
      <c r="F309" s="8"/>
      <c r="G309" s="8"/>
      <c r="H309" s="8"/>
      <c r="I309" s="8"/>
      <c r="J309" s="8"/>
      <c r="K309" s="8"/>
      <c r="L309" s="8"/>
      <c r="M309" s="8"/>
      <c r="N309" s="8"/>
      <c r="O309" s="8"/>
      <c r="P309" s="8"/>
      <c r="Q309" s="8"/>
      <c r="R309" s="8" t="s">
        <v>295</v>
      </c>
      <c r="S309" s="8">
        <v>5</v>
      </c>
      <c r="T309" s="16">
        <f>G309+I309+K309+M309+O309+Q309+S309</f>
        <v>5</v>
      </c>
      <c r="U309" s="16">
        <f>T309*0.45</f>
        <v>2.25</v>
      </c>
      <c r="V309" s="8"/>
      <c r="W309" s="8"/>
      <c r="X309" s="8"/>
      <c r="Y309" s="8"/>
      <c r="Z309" s="16"/>
      <c r="AA309" s="17">
        <f>Z309+U309+E309</f>
        <v>41.301000000000002</v>
      </c>
    </row>
    <row r="310" spans="1:27" ht="40.5">
      <c r="A310" s="6">
        <v>308</v>
      </c>
      <c r="B310" s="16">
        <v>20232111463</v>
      </c>
      <c r="C310" s="16" t="s">
        <v>859</v>
      </c>
      <c r="D310" s="16">
        <v>87.64</v>
      </c>
      <c r="E310" s="16">
        <f t="shared" si="26"/>
        <v>39.438000000000002</v>
      </c>
      <c r="F310" s="16"/>
      <c r="G310" s="16"/>
      <c r="H310" s="16"/>
      <c r="I310" s="16"/>
      <c r="J310" s="16"/>
      <c r="K310" s="16"/>
      <c r="L310" s="16"/>
      <c r="M310" s="16"/>
      <c r="N310" s="16"/>
      <c r="O310" s="16"/>
      <c r="P310" s="16"/>
      <c r="Q310" s="16"/>
      <c r="R310" s="16" t="s">
        <v>860</v>
      </c>
      <c r="S310" s="16">
        <v>5</v>
      </c>
      <c r="T310" s="16">
        <f>G310+I310+K310+M310+O310+Q310+S310</f>
        <v>5</v>
      </c>
      <c r="U310" s="16">
        <f>T310*0.45</f>
        <v>2.25</v>
      </c>
      <c r="V310" s="16"/>
      <c r="W310" s="16" t="s">
        <v>861</v>
      </c>
      <c r="X310" s="16" t="s">
        <v>862</v>
      </c>
      <c r="Y310" s="16">
        <v>7</v>
      </c>
      <c r="Z310" s="9">
        <f>Y310*0.1</f>
        <v>0.70000000000000007</v>
      </c>
      <c r="AA310" s="32">
        <f>E310+U310+Z310</f>
        <v>42.388000000000005</v>
      </c>
    </row>
    <row r="311" spans="1:27" ht="54">
      <c r="A311" s="6">
        <v>309</v>
      </c>
      <c r="B311" s="16">
        <v>2023211548</v>
      </c>
      <c r="C311" s="16" t="s">
        <v>863</v>
      </c>
      <c r="D311" s="17" t="s">
        <v>864</v>
      </c>
      <c r="E311" s="16">
        <f t="shared" si="26"/>
        <v>38.033999999999999</v>
      </c>
      <c r="F311" s="16"/>
      <c r="G311" s="17"/>
      <c r="H311" s="16"/>
      <c r="I311" s="17"/>
      <c r="J311" s="16"/>
      <c r="K311" s="17"/>
      <c r="L311" s="16"/>
      <c r="M311" s="17"/>
      <c r="N311" s="16"/>
      <c r="O311" s="17"/>
      <c r="P311" s="16"/>
      <c r="Q311" s="17"/>
      <c r="R311" s="16"/>
      <c r="S311" s="17"/>
      <c r="T311" s="16"/>
      <c r="U311" s="16"/>
      <c r="V311" s="16" t="s">
        <v>865</v>
      </c>
      <c r="W311" s="16"/>
      <c r="X311" s="16"/>
      <c r="Y311" s="17">
        <v>3</v>
      </c>
      <c r="Z311" s="16">
        <f>Y311*0.1</f>
        <v>0.30000000000000004</v>
      </c>
      <c r="AA311" s="17">
        <f>Z311+U311+E311</f>
        <v>38.333999999999996</v>
      </c>
    </row>
    <row r="312" spans="1:27" ht="40.5">
      <c r="A312" s="6">
        <v>310</v>
      </c>
      <c r="B312" s="16">
        <v>2023211549</v>
      </c>
      <c r="C312" s="16" t="s">
        <v>866</v>
      </c>
      <c r="D312" s="17">
        <v>88.07</v>
      </c>
      <c r="E312" s="16">
        <f t="shared" si="26"/>
        <v>39.631499999999996</v>
      </c>
      <c r="F312" s="16"/>
      <c r="G312" s="17"/>
      <c r="H312" s="16"/>
      <c r="I312" s="17"/>
      <c r="J312" s="16"/>
      <c r="K312" s="17"/>
      <c r="L312" s="16"/>
      <c r="M312" s="17"/>
      <c r="N312" s="16"/>
      <c r="O312" s="17"/>
      <c r="P312" s="16"/>
      <c r="Q312" s="17"/>
      <c r="R312" s="16"/>
      <c r="S312" s="17"/>
      <c r="T312" s="16"/>
      <c r="U312" s="16"/>
      <c r="V312" s="16" t="s">
        <v>867</v>
      </c>
      <c r="W312" s="16"/>
      <c r="X312" s="16"/>
      <c r="Y312" s="17">
        <v>1</v>
      </c>
      <c r="Z312" s="16">
        <f>Y312*0.1</f>
        <v>0.1</v>
      </c>
      <c r="AA312" s="17">
        <f>Z312+U312+E312</f>
        <v>39.731499999999997</v>
      </c>
    </row>
    <row r="313" spans="1:27" ht="81">
      <c r="A313" s="6">
        <v>311</v>
      </c>
      <c r="B313" s="16" t="s">
        <v>868</v>
      </c>
      <c r="C313" s="16" t="s">
        <v>869</v>
      </c>
      <c r="D313" s="17">
        <v>83.61</v>
      </c>
      <c r="E313" s="16">
        <f t="shared" si="26"/>
        <v>37.624499999999998</v>
      </c>
      <c r="F313" s="16"/>
      <c r="G313" s="17"/>
      <c r="H313" s="16"/>
      <c r="I313" s="17"/>
      <c r="J313" s="16"/>
      <c r="K313" s="17"/>
      <c r="L313" s="16"/>
      <c r="M313" s="17"/>
      <c r="N313" s="16"/>
      <c r="O313" s="17"/>
      <c r="P313" s="16"/>
      <c r="Q313" s="17"/>
      <c r="R313" s="16"/>
      <c r="S313" s="17"/>
      <c r="T313" s="16"/>
      <c r="U313" s="16"/>
      <c r="V313" s="16" t="s">
        <v>870</v>
      </c>
      <c r="W313" s="16"/>
      <c r="X313" s="16" t="s">
        <v>871</v>
      </c>
      <c r="Y313" s="17">
        <v>9</v>
      </c>
      <c r="Z313" s="9">
        <f>Y313*0.1</f>
        <v>0.9</v>
      </c>
      <c r="AA313" s="32">
        <f>E313+U313+Z313</f>
        <v>38.524499999999996</v>
      </c>
    </row>
    <row r="314" spans="1:27">
      <c r="A314" s="6">
        <v>312</v>
      </c>
      <c r="B314" s="16">
        <v>2023211550</v>
      </c>
      <c r="C314" s="16" t="s">
        <v>872</v>
      </c>
      <c r="D314" s="17">
        <v>84.88</v>
      </c>
      <c r="E314" s="16">
        <f t="shared" si="26"/>
        <v>38.195999999999998</v>
      </c>
      <c r="F314" s="16"/>
      <c r="G314" s="17"/>
      <c r="H314" s="16"/>
      <c r="I314" s="17"/>
      <c r="J314" s="16"/>
      <c r="K314" s="17"/>
      <c r="L314" s="16"/>
      <c r="M314" s="17"/>
      <c r="N314" s="16"/>
      <c r="O314" s="17"/>
      <c r="P314" s="16"/>
      <c r="Q314" s="17"/>
      <c r="R314" s="16"/>
      <c r="S314" s="17"/>
      <c r="T314" s="16"/>
      <c r="U314" s="16"/>
      <c r="V314" s="16"/>
      <c r="W314" s="16"/>
      <c r="X314" s="16"/>
      <c r="Y314" s="17"/>
      <c r="Z314" s="16"/>
      <c r="AA314" s="17">
        <f t="shared" ref="AA314:AA320" si="33">Z314+U314+E314</f>
        <v>38.195999999999998</v>
      </c>
    </row>
    <row r="315" spans="1:27" ht="40.5">
      <c r="A315" s="6">
        <v>313</v>
      </c>
      <c r="B315" s="16">
        <v>2023211537</v>
      </c>
      <c r="C315" s="16" t="s">
        <v>873</v>
      </c>
      <c r="D315" s="17">
        <v>86.91</v>
      </c>
      <c r="E315" s="16">
        <f t="shared" si="26"/>
        <v>39.109499999999997</v>
      </c>
      <c r="F315" s="16"/>
      <c r="G315" s="17"/>
      <c r="H315" s="16"/>
      <c r="I315" s="17"/>
      <c r="J315" s="16"/>
      <c r="K315" s="17"/>
      <c r="L315" s="16"/>
      <c r="M315" s="17"/>
      <c r="N315" s="16"/>
      <c r="O315" s="17"/>
      <c r="P315" s="16"/>
      <c r="Q315" s="17"/>
      <c r="R315" s="16" t="s">
        <v>393</v>
      </c>
      <c r="S315" s="17">
        <v>5</v>
      </c>
      <c r="T315" s="16">
        <f>G315+I315+K315+M315+O315+Q315+S315</f>
        <v>5</v>
      </c>
      <c r="U315" s="16">
        <f>T315*0.45</f>
        <v>2.25</v>
      </c>
      <c r="V315" s="16"/>
      <c r="W315" s="16"/>
      <c r="X315" s="16"/>
      <c r="Y315" s="17"/>
      <c r="Z315" s="16"/>
      <c r="AA315" s="17">
        <f t="shared" si="33"/>
        <v>41.359499999999997</v>
      </c>
    </row>
    <row r="316" spans="1:27" ht="67.5">
      <c r="A316" s="6">
        <v>314</v>
      </c>
      <c r="B316" s="16">
        <v>2023211541</v>
      </c>
      <c r="C316" s="16" t="s">
        <v>874</v>
      </c>
      <c r="D316" s="17">
        <v>85.22</v>
      </c>
      <c r="E316" s="16">
        <f t="shared" si="26"/>
        <v>38.349000000000004</v>
      </c>
      <c r="F316" s="16" t="s">
        <v>875</v>
      </c>
      <c r="G316" s="17">
        <v>12.5</v>
      </c>
      <c r="H316" s="16"/>
      <c r="I316" s="17"/>
      <c r="J316" s="16"/>
      <c r="K316" s="17"/>
      <c r="L316" s="16"/>
      <c r="M316" s="17"/>
      <c r="N316" s="16"/>
      <c r="O316" s="17"/>
      <c r="P316" s="16"/>
      <c r="Q316" s="17"/>
      <c r="R316" s="16"/>
      <c r="S316" s="17"/>
      <c r="T316" s="16">
        <f>G316+I316+K316+M316+O316+Q316+S316</f>
        <v>12.5</v>
      </c>
      <c r="U316" s="16">
        <f>T316*0.45</f>
        <v>5.625</v>
      </c>
      <c r="V316" s="16"/>
      <c r="W316" s="16"/>
      <c r="X316" s="16"/>
      <c r="Y316" s="17"/>
      <c r="Z316" s="16"/>
      <c r="AA316" s="17">
        <f t="shared" si="33"/>
        <v>43.974000000000004</v>
      </c>
    </row>
    <row r="317" spans="1:27">
      <c r="A317" s="6">
        <v>315</v>
      </c>
      <c r="B317" s="16">
        <v>2023211553</v>
      </c>
      <c r="C317" s="16" t="s">
        <v>876</v>
      </c>
      <c r="D317" s="17">
        <v>88.13</v>
      </c>
      <c r="E317" s="16">
        <f t="shared" si="26"/>
        <v>39.658499999999997</v>
      </c>
      <c r="F317" s="16"/>
      <c r="G317" s="17"/>
      <c r="H317" s="16"/>
      <c r="I317" s="17"/>
      <c r="J317" s="16"/>
      <c r="K317" s="17"/>
      <c r="L317" s="16"/>
      <c r="M317" s="17"/>
      <c r="N317" s="16"/>
      <c r="O317" s="17"/>
      <c r="P317" s="16"/>
      <c r="Q317" s="17"/>
      <c r="R317" s="16"/>
      <c r="S317" s="17"/>
      <c r="T317" s="16"/>
      <c r="U317" s="16"/>
      <c r="V317" s="16"/>
      <c r="W317" s="16"/>
      <c r="X317" s="16"/>
      <c r="Y317" s="17"/>
      <c r="Z317" s="16"/>
      <c r="AA317" s="17">
        <f t="shared" si="33"/>
        <v>39.658499999999997</v>
      </c>
    </row>
    <row r="318" spans="1:27" ht="54">
      <c r="A318" s="6">
        <v>316</v>
      </c>
      <c r="B318" s="16">
        <v>2023211542</v>
      </c>
      <c r="C318" s="16" t="s">
        <v>877</v>
      </c>
      <c r="D318" s="17">
        <v>84.24</v>
      </c>
      <c r="E318" s="16">
        <f t="shared" si="26"/>
        <v>37.908000000000001</v>
      </c>
      <c r="F318" s="16"/>
      <c r="G318" s="17"/>
      <c r="H318" s="16"/>
      <c r="I318" s="17"/>
      <c r="J318" s="16"/>
      <c r="K318" s="17"/>
      <c r="L318" s="16"/>
      <c r="M318" s="17"/>
      <c r="N318" s="16"/>
      <c r="O318" s="17"/>
      <c r="P318" s="16"/>
      <c r="Q318" s="17"/>
      <c r="R318" s="16" t="s">
        <v>878</v>
      </c>
      <c r="S318" s="17">
        <v>5</v>
      </c>
      <c r="T318" s="16">
        <f>G318+I318+K318+M318+O318+Q318+S318</f>
        <v>5</v>
      </c>
      <c r="U318" s="16">
        <f>T318*0.45</f>
        <v>2.25</v>
      </c>
      <c r="V318" s="16"/>
      <c r="W318" s="16"/>
      <c r="X318" s="16"/>
      <c r="Y318" s="17"/>
      <c r="Z318" s="16"/>
      <c r="AA318" s="17">
        <f t="shared" si="33"/>
        <v>40.158000000000001</v>
      </c>
    </row>
    <row r="319" spans="1:27" ht="54">
      <c r="A319" s="6">
        <v>317</v>
      </c>
      <c r="B319" s="16">
        <v>2023211544</v>
      </c>
      <c r="C319" s="16" t="s">
        <v>879</v>
      </c>
      <c r="D319" s="17">
        <v>89.48</v>
      </c>
      <c r="E319" s="16">
        <f t="shared" si="26"/>
        <v>40.266000000000005</v>
      </c>
      <c r="F319" s="16"/>
      <c r="G319" s="17"/>
      <c r="H319" s="16"/>
      <c r="I319" s="17"/>
      <c r="J319" s="16"/>
      <c r="K319" s="17"/>
      <c r="L319" s="16"/>
      <c r="M319" s="17"/>
      <c r="N319" s="16"/>
      <c r="O319" s="17"/>
      <c r="P319" s="16"/>
      <c r="Q319" s="17"/>
      <c r="R319" s="16" t="s">
        <v>880</v>
      </c>
      <c r="S319" s="17">
        <v>5</v>
      </c>
      <c r="T319" s="16">
        <f>G319+I319+K319+M319+O319+Q319+S319</f>
        <v>5</v>
      </c>
      <c r="U319" s="16">
        <f>T319*0.45</f>
        <v>2.25</v>
      </c>
      <c r="V319" s="16"/>
      <c r="W319" s="16"/>
      <c r="X319" s="16"/>
      <c r="Y319" s="17"/>
      <c r="Z319" s="16"/>
      <c r="AA319" s="17">
        <f t="shared" si="33"/>
        <v>42.516000000000005</v>
      </c>
    </row>
    <row r="320" spans="1:27">
      <c r="A320" s="6">
        <v>318</v>
      </c>
      <c r="B320" s="16">
        <v>2023211518</v>
      </c>
      <c r="C320" s="16" t="s">
        <v>881</v>
      </c>
      <c r="D320" s="17">
        <v>86.01</v>
      </c>
      <c r="E320" s="16">
        <f t="shared" si="26"/>
        <v>38.704500000000003</v>
      </c>
      <c r="F320" s="16"/>
      <c r="G320" s="17"/>
      <c r="H320" s="16"/>
      <c r="I320" s="17"/>
      <c r="J320" s="16"/>
      <c r="K320" s="17"/>
      <c r="L320" s="16"/>
      <c r="M320" s="17"/>
      <c r="N320" s="16"/>
      <c r="O320" s="17"/>
      <c r="P320" s="16"/>
      <c r="Q320" s="17"/>
      <c r="R320" s="16"/>
      <c r="S320" s="17"/>
      <c r="T320" s="16">
        <f>G320+I320+K320+M320+O320+Q320+S320</f>
        <v>0</v>
      </c>
      <c r="U320" s="16">
        <f>T320*0.45</f>
        <v>0</v>
      </c>
      <c r="V320" s="16"/>
      <c r="W320" s="16"/>
      <c r="X320" s="16"/>
      <c r="Y320" s="17"/>
      <c r="Z320" s="16"/>
      <c r="AA320" s="17">
        <f t="shared" si="33"/>
        <v>38.704500000000003</v>
      </c>
    </row>
    <row r="321" spans="1:27" ht="40.5">
      <c r="A321" s="6">
        <v>319</v>
      </c>
      <c r="B321" s="16">
        <v>2023211517</v>
      </c>
      <c r="C321" s="16" t="s">
        <v>882</v>
      </c>
      <c r="D321" s="17">
        <v>85.67</v>
      </c>
      <c r="E321" s="16">
        <f t="shared" si="26"/>
        <v>38.551500000000004</v>
      </c>
      <c r="F321" s="16"/>
      <c r="G321" s="17"/>
      <c r="H321" s="16"/>
      <c r="I321" s="17"/>
      <c r="J321" s="16"/>
      <c r="K321" s="17"/>
      <c r="L321" s="16"/>
      <c r="M321" s="17"/>
      <c r="N321" s="16"/>
      <c r="O321" s="17"/>
      <c r="P321" s="16"/>
      <c r="Q321" s="17"/>
      <c r="R321" s="16" t="s">
        <v>883</v>
      </c>
      <c r="S321" s="17">
        <v>5</v>
      </c>
      <c r="T321" s="16">
        <f>G321+I321+K321+M321+O321+Q321+S321</f>
        <v>5</v>
      </c>
      <c r="U321" s="16">
        <f>T321*0.45</f>
        <v>2.25</v>
      </c>
      <c r="V321" s="16"/>
      <c r="W321" s="16"/>
      <c r="X321" s="16" t="s">
        <v>884</v>
      </c>
      <c r="Y321" s="17">
        <v>2</v>
      </c>
      <c r="Z321" s="9">
        <f t="shared" ref="Z321:Z327" si="34">Y321*0.1</f>
        <v>0.2</v>
      </c>
      <c r="AA321" s="32">
        <f>E321+U321+Z321</f>
        <v>41.001500000000007</v>
      </c>
    </row>
    <row r="322" spans="1:27" ht="94.5">
      <c r="A322" s="6">
        <v>320</v>
      </c>
      <c r="B322" s="16">
        <v>2023211540</v>
      </c>
      <c r="C322" s="16" t="s">
        <v>885</v>
      </c>
      <c r="D322" s="17">
        <v>86.79</v>
      </c>
      <c r="E322" s="16">
        <f t="shared" si="26"/>
        <v>39.055500000000002</v>
      </c>
      <c r="F322" s="16"/>
      <c r="G322" s="17"/>
      <c r="H322" s="16"/>
      <c r="I322" s="17"/>
      <c r="J322" s="16"/>
      <c r="K322" s="17"/>
      <c r="L322" s="16"/>
      <c r="M322" s="17"/>
      <c r="N322" s="16"/>
      <c r="O322" s="17"/>
      <c r="P322" s="16"/>
      <c r="Q322" s="17"/>
      <c r="R322" s="16"/>
      <c r="S322" s="17"/>
      <c r="T322" s="16"/>
      <c r="U322" s="16"/>
      <c r="V322" s="16" t="s">
        <v>77</v>
      </c>
      <c r="W322" s="16"/>
      <c r="X322" s="16" t="s">
        <v>886</v>
      </c>
      <c r="Y322" s="17">
        <v>4</v>
      </c>
      <c r="Z322" s="9">
        <f t="shared" si="34"/>
        <v>0.4</v>
      </c>
      <c r="AA322" s="32">
        <f>E322+U322+Z322</f>
        <v>39.455500000000001</v>
      </c>
    </row>
    <row r="323" spans="1:27" ht="81">
      <c r="A323" s="6">
        <v>321</v>
      </c>
      <c r="B323" s="16">
        <v>2023211530</v>
      </c>
      <c r="C323" s="16" t="s">
        <v>887</v>
      </c>
      <c r="D323" s="17">
        <v>89.2</v>
      </c>
      <c r="E323" s="16">
        <f t="shared" si="26"/>
        <v>40.14</v>
      </c>
      <c r="F323" s="16"/>
      <c r="G323" s="17"/>
      <c r="H323" s="16"/>
      <c r="I323" s="17"/>
      <c r="J323" s="16"/>
      <c r="K323" s="17"/>
      <c r="L323" s="16"/>
      <c r="M323" s="17"/>
      <c r="N323" s="16"/>
      <c r="O323" s="17"/>
      <c r="P323" s="16"/>
      <c r="Q323" s="17"/>
      <c r="R323" s="16" t="s">
        <v>888</v>
      </c>
      <c r="S323" s="17">
        <v>5</v>
      </c>
      <c r="T323" s="16">
        <f>G323+I323+K323+M323+O323+Q323+S323</f>
        <v>5</v>
      </c>
      <c r="U323" s="16">
        <f>T323*0.45</f>
        <v>2.25</v>
      </c>
      <c r="V323" s="16" t="s">
        <v>889</v>
      </c>
      <c r="W323" s="16"/>
      <c r="X323" s="16" t="s">
        <v>890</v>
      </c>
      <c r="Y323" s="17">
        <v>5</v>
      </c>
      <c r="Z323" s="9">
        <f t="shared" si="34"/>
        <v>0.5</v>
      </c>
      <c r="AA323" s="32">
        <f>E323+U323+Z323</f>
        <v>42.89</v>
      </c>
    </row>
    <row r="324" spans="1:27" ht="54">
      <c r="A324" s="6">
        <v>322</v>
      </c>
      <c r="B324" s="16">
        <v>2023211521</v>
      </c>
      <c r="C324" s="16" t="s">
        <v>891</v>
      </c>
      <c r="D324" s="17">
        <v>88.14</v>
      </c>
      <c r="E324" s="16">
        <f t="shared" si="26"/>
        <v>39.663000000000004</v>
      </c>
      <c r="F324" s="16"/>
      <c r="G324" s="17"/>
      <c r="H324" s="16"/>
      <c r="I324" s="17"/>
      <c r="J324" s="16"/>
      <c r="K324" s="17"/>
      <c r="L324" s="16"/>
      <c r="M324" s="17"/>
      <c r="N324" s="16"/>
      <c r="O324" s="17"/>
      <c r="P324" s="16"/>
      <c r="Q324" s="17"/>
      <c r="R324" s="16" t="s">
        <v>892</v>
      </c>
      <c r="S324" s="17">
        <v>5</v>
      </c>
      <c r="T324" s="16">
        <f>G324+I324+K324+M324+O324+Q324+S324</f>
        <v>5</v>
      </c>
      <c r="U324" s="16">
        <f>T324*0.45</f>
        <v>2.25</v>
      </c>
      <c r="V324" s="16"/>
      <c r="W324" s="16"/>
      <c r="X324" s="16"/>
      <c r="Y324" s="17"/>
      <c r="Z324" s="16">
        <f t="shared" si="34"/>
        <v>0</v>
      </c>
      <c r="AA324" s="17">
        <f>Z324+U324+E324</f>
        <v>41.913000000000004</v>
      </c>
    </row>
    <row r="325" spans="1:27" ht="40.5">
      <c r="A325" s="6">
        <v>323</v>
      </c>
      <c r="B325" s="16">
        <v>2023211526</v>
      </c>
      <c r="C325" s="16" t="s">
        <v>893</v>
      </c>
      <c r="D325" s="17">
        <v>87.21</v>
      </c>
      <c r="E325" s="16">
        <f t="shared" si="26"/>
        <v>39.244499999999995</v>
      </c>
      <c r="F325" s="16"/>
      <c r="G325" s="17"/>
      <c r="H325" s="16"/>
      <c r="I325" s="17"/>
      <c r="J325" s="16"/>
      <c r="K325" s="17"/>
      <c r="L325" s="16"/>
      <c r="M325" s="17"/>
      <c r="N325" s="16"/>
      <c r="O325" s="17"/>
      <c r="P325" s="16"/>
      <c r="Q325" s="17"/>
      <c r="R325" s="16"/>
      <c r="S325" s="17"/>
      <c r="T325" s="16"/>
      <c r="U325" s="16"/>
      <c r="V325" s="16" t="s">
        <v>894</v>
      </c>
      <c r="W325" s="16"/>
      <c r="X325" s="16"/>
      <c r="Y325" s="17">
        <v>1</v>
      </c>
      <c r="Z325" s="16">
        <f t="shared" si="34"/>
        <v>0.1</v>
      </c>
      <c r="AA325" s="17">
        <f>Z325+U325+E325</f>
        <v>39.344499999999996</v>
      </c>
    </row>
    <row r="326" spans="1:27" ht="202.5">
      <c r="A326" s="6">
        <v>324</v>
      </c>
      <c r="B326" s="16">
        <v>2023211555</v>
      </c>
      <c r="C326" s="16" t="s">
        <v>895</v>
      </c>
      <c r="D326" s="17">
        <v>84.03</v>
      </c>
      <c r="E326" s="16">
        <f t="shared" si="26"/>
        <v>37.813500000000005</v>
      </c>
      <c r="F326" s="16"/>
      <c r="G326" s="17"/>
      <c r="H326" s="16"/>
      <c r="I326" s="17"/>
      <c r="J326" s="16"/>
      <c r="K326" s="17"/>
      <c r="L326" s="16"/>
      <c r="M326" s="17"/>
      <c r="N326" s="16"/>
      <c r="O326" s="17"/>
      <c r="P326" s="16"/>
      <c r="Q326" s="17"/>
      <c r="R326" s="16"/>
      <c r="S326" s="17"/>
      <c r="T326" s="16"/>
      <c r="U326" s="16"/>
      <c r="V326" s="16"/>
      <c r="W326" s="16"/>
      <c r="X326" s="16" t="s">
        <v>896</v>
      </c>
      <c r="Y326" s="17">
        <v>10</v>
      </c>
      <c r="Z326" s="9">
        <f t="shared" si="34"/>
        <v>1</v>
      </c>
      <c r="AA326" s="32">
        <f>E326+U326+Z326</f>
        <v>38.813500000000005</v>
      </c>
    </row>
    <row r="327" spans="1:27" ht="54">
      <c r="A327" s="6">
        <v>325</v>
      </c>
      <c r="B327" s="16">
        <v>2023211529</v>
      </c>
      <c r="C327" s="16" t="s">
        <v>897</v>
      </c>
      <c r="D327" s="17">
        <v>90.65</v>
      </c>
      <c r="E327" s="16">
        <f t="shared" si="26"/>
        <v>40.792500000000004</v>
      </c>
      <c r="F327" s="16"/>
      <c r="G327" s="17"/>
      <c r="H327" s="16"/>
      <c r="I327" s="17"/>
      <c r="J327" s="16"/>
      <c r="K327" s="17"/>
      <c r="L327" s="16"/>
      <c r="M327" s="17"/>
      <c r="N327" s="16"/>
      <c r="O327" s="17"/>
      <c r="P327" s="16"/>
      <c r="Q327" s="17"/>
      <c r="R327" s="16" t="s">
        <v>644</v>
      </c>
      <c r="S327" s="17">
        <v>5</v>
      </c>
      <c r="T327" s="17">
        <v>5</v>
      </c>
      <c r="U327" s="16">
        <f>T327*0.45</f>
        <v>2.25</v>
      </c>
      <c r="V327" s="16" t="s">
        <v>898</v>
      </c>
      <c r="W327" s="16"/>
      <c r="X327" s="16"/>
      <c r="Y327" s="17">
        <v>0.5</v>
      </c>
      <c r="Z327" s="16">
        <f t="shared" si="34"/>
        <v>0.05</v>
      </c>
      <c r="AA327" s="17">
        <f t="shared" ref="AA327:AA336" si="35">Z327+U327+E327</f>
        <v>43.092500000000001</v>
      </c>
    </row>
    <row r="328" spans="1:27">
      <c r="A328" s="6">
        <v>326</v>
      </c>
      <c r="B328" s="16">
        <v>2023211513</v>
      </c>
      <c r="C328" s="16" t="s">
        <v>899</v>
      </c>
      <c r="D328" s="17">
        <v>82.35</v>
      </c>
      <c r="E328" s="16">
        <f t="shared" si="26"/>
        <v>37.057499999999997</v>
      </c>
      <c r="F328" s="16"/>
      <c r="G328" s="17"/>
      <c r="H328" s="16"/>
      <c r="I328" s="17"/>
      <c r="J328" s="16"/>
      <c r="K328" s="17"/>
      <c r="L328" s="16"/>
      <c r="M328" s="17"/>
      <c r="N328" s="16"/>
      <c r="O328" s="17"/>
      <c r="P328" s="16"/>
      <c r="Q328" s="17"/>
      <c r="R328" s="16"/>
      <c r="S328" s="17"/>
      <c r="T328" s="16"/>
      <c r="U328" s="16"/>
      <c r="V328" s="16"/>
      <c r="W328" s="16"/>
      <c r="X328" s="16"/>
      <c r="Y328" s="17"/>
      <c r="Z328" s="16"/>
      <c r="AA328" s="17">
        <f t="shared" si="35"/>
        <v>37.057499999999997</v>
      </c>
    </row>
    <row r="329" spans="1:27" ht="54">
      <c r="A329" s="6">
        <v>327</v>
      </c>
      <c r="B329" s="16">
        <v>2023211528</v>
      </c>
      <c r="C329" s="16" t="s">
        <v>900</v>
      </c>
      <c r="D329" s="17">
        <v>87.11</v>
      </c>
      <c r="E329" s="16">
        <f t="shared" si="26"/>
        <v>39.1995</v>
      </c>
      <c r="F329" s="16"/>
      <c r="G329" s="17"/>
      <c r="H329" s="16"/>
      <c r="I329" s="17"/>
      <c r="J329" s="16"/>
      <c r="K329" s="17"/>
      <c r="L329" s="16"/>
      <c r="M329" s="17"/>
      <c r="N329" s="16"/>
      <c r="O329" s="17"/>
      <c r="P329" s="16"/>
      <c r="Q329" s="17"/>
      <c r="R329" s="16" t="s">
        <v>644</v>
      </c>
      <c r="S329" s="17">
        <v>5</v>
      </c>
      <c r="T329" s="17">
        <v>5</v>
      </c>
      <c r="U329" s="16">
        <f>T329*0.45</f>
        <v>2.25</v>
      </c>
      <c r="V329" s="16" t="s">
        <v>901</v>
      </c>
      <c r="W329" s="16" t="s">
        <v>902</v>
      </c>
      <c r="X329" s="16"/>
      <c r="Y329" s="17">
        <v>10</v>
      </c>
      <c r="Z329" s="16">
        <f>Y329*0.1</f>
        <v>1</v>
      </c>
      <c r="AA329" s="17">
        <f t="shared" si="35"/>
        <v>42.4495</v>
      </c>
    </row>
    <row r="330" spans="1:27">
      <c r="A330" s="6">
        <v>328</v>
      </c>
      <c r="B330" s="16" t="s">
        <v>903</v>
      </c>
      <c r="C330" s="16" t="s">
        <v>904</v>
      </c>
      <c r="D330" s="17">
        <v>86.36</v>
      </c>
      <c r="E330" s="16">
        <f t="shared" si="26"/>
        <v>38.862000000000002</v>
      </c>
      <c r="F330" s="16"/>
      <c r="G330" s="17"/>
      <c r="H330" s="16"/>
      <c r="I330" s="17"/>
      <c r="J330" s="16"/>
      <c r="K330" s="17"/>
      <c r="L330" s="16"/>
      <c r="M330" s="17"/>
      <c r="N330" s="16"/>
      <c r="O330" s="17"/>
      <c r="P330" s="16"/>
      <c r="Q330" s="17"/>
      <c r="R330" s="16"/>
      <c r="S330" s="17"/>
      <c r="T330" s="16"/>
      <c r="U330" s="16"/>
      <c r="V330" s="16"/>
      <c r="W330" s="16"/>
      <c r="X330" s="16"/>
      <c r="Y330" s="17"/>
      <c r="Z330" s="16"/>
      <c r="AA330" s="17">
        <f t="shared" si="35"/>
        <v>38.862000000000002</v>
      </c>
    </row>
    <row r="331" spans="1:27" ht="40.5">
      <c r="A331" s="6">
        <v>329</v>
      </c>
      <c r="B331" s="16">
        <v>2023211545</v>
      </c>
      <c r="C331" s="16" t="s">
        <v>905</v>
      </c>
      <c r="D331" s="17">
        <v>88.3</v>
      </c>
      <c r="E331" s="16">
        <f t="shared" si="26"/>
        <v>39.734999999999999</v>
      </c>
      <c r="F331" s="16"/>
      <c r="G331" s="17"/>
      <c r="H331" s="16"/>
      <c r="I331" s="17"/>
      <c r="J331" s="16"/>
      <c r="K331" s="17"/>
      <c r="L331" s="16"/>
      <c r="M331" s="17"/>
      <c r="N331" s="16"/>
      <c r="O331" s="17"/>
      <c r="P331" s="16"/>
      <c r="Q331" s="17"/>
      <c r="R331" s="16" t="s">
        <v>906</v>
      </c>
      <c r="S331" s="17">
        <v>5</v>
      </c>
      <c r="T331" s="16">
        <f>G331+I331+K331+M331+O331+Q331+S331</f>
        <v>5</v>
      </c>
      <c r="U331" s="16">
        <f>T331*0.45</f>
        <v>2.25</v>
      </c>
      <c r="V331" s="16" t="s">
        <v>907</v>
      </c>
      <c r="W331" s="16"/>
      <c r="X331" s="16"/>
      <c r="Y331" s="17">
        <v>2</v>
      </c>
      <c r="Z331" s="16">
        <f>Y331*0.1</f>
        <v>0.2</v>
      </c>
      <c r="AA331" s="17">
        <f t="shared" si="35"/>
        <v>42.185000000000002</v>
      </c>
    </row>
    <row r="332" spans="1:27" ht="54">
      <c r="A332" s="6">
        <v>330</v>
      </c>
      <c r="B332" s="16">
        <v>2023211536</v>
      </c>
      <c r="C332" s="16" t="s">
        <v>908</v>
      </c>
      <c r="D332" s="17">
        <v>86.91</v>
      </c>
      <c r="E332" s="16">
        <f t="shared" si="26"/>
        <v>39.109499999999997</v>
      </c>
      <c r="F332" s="16"/>
      <c r="G332" s="17"/>
      <c r="H332" s="16"/>
      <c r="I332" s="17"/>
      <c r="J332" s="16"/>
      <c r="K332" s="17"/>
      <c r="L332" s="16"/>
      <c r="M332" s="17"/>
      <c r="N332" s="16"/>
      <c r="O332" s="17"/>
      <c r="P332" s="16"/>
      <c r="Q332" s="17"/>
      <c r="R332" s="16" t="s">
        <v>909</v>
      </c>
      <c r="S332" s="17">
        <v>5</v>
      </c>
      <c r="T332" s="16">
        <f>G332+I332+K332+M332+O332+Q332+S332</f>
        <v>5</v>
      </c>
      <c r="U332" s="16">
        <f>T332*0.45</f>
        <v>2.25</v>
      </c>
      <c r="V332" s="16"/>
      <c r="W332" s="16"/>
      <c r="X332" s="16"/>
      <c r="Y332" s="17"/>
      <c r="Z332" s="16">
        <f>Y332*0.1</f>
        <v>0</v>
      </c>
      <c r="AA332" s="17">
        <f t="shared" si="35"/>
        <v>41.359499999999997</v>
      </c>
    </row>
    <row r="333" spans="1:27" ht="54">
      <c r="A333" s="6">
        <v>331</v>
      </c>
      <c r="B333" s="16">
        <v>2023211556</v>
      </c>
      <c r="C333" s="16" t="s">
        <v>910</v>
      </c>
      <c r="D333" s="17">
        <v>84.69</v>
      </c>
      <c r="E333" s="16">
        <f t="shared" si="26"/>
        <v>38.110500000000002</v>
      </c>
      <c r="F333" s="16"/>
      <c r="G333" s="17"/>
      <c r="H333" s="16"/>
      <c r="I333" s="17"/>
      <c r="J333" s="16"/>
      <c r="K333" s="17"/>
      <c r="L333" s="16"/>
      <c r="M333" s="17"/>
      <c r="N333" s="16"/>
      <c r="O333" s="17"/>
      <c r="P333" s="16"/>
      <c r="Q333" s="17"/>
      <c r="R333" s="16"/>
      <c r="S333" s="17"/>
      <c r="T333" s="16"/>
      <c r="U333" s="16"/>
      <c r="V333" s="16" t="s">
        <v>911</v>
      </c>
      <c r="W333" s="16"/>
      <c r="X333" s="16" t="s">
        <v>912</v>
      </c>
      <c r="Y333" s="17">
        <v>2</v>
      </c>
      <c r="Z333" s="16">
        <f>Y333*0.1</f>
        <v>0.2</v>
      </c>
      <c r="AA333" s="17">
        <f t="shared" si="35"/>
        <v>38.310500000000005</v>
      </c>
    </row>
    <row r="334" spans="1:27">
      <c r="A334" s="6">
        <v>332</v>
      </c>
      <c r="B334" s="16" t="s">
        <v>913</v>
      </c>
      <c r="C334" s="16" t="s">
        <v>914</v>
      </c>
      <c r="D334" s="17" t="s">
        <v>915</v>
      </c>
      <c r="E334" s="16">
        <f t="shared" si="26"/>
        <v>35.207999999999998</v>
      </c>
      <c r="F334" s="16"/>
      <c r="G334" s="17"/>
      <c r="H334" s="16"/>
      <c r="I334" s="17"/>
      <c r="J334" s="16"/>
      <c r="K334" s="17"/>
      <c r="L334" s="16"/>
      <c r="M334" s="17"/>
      <c r="N334" s="16"/>
      <c r="O334" s="17"/>
      <c r="P334" s="16"/>
      <c r="Q334" s="17"/>
      <c r="R334" s="16"/>
      <c r="S334" s="17"/>
      <c r="T334" s="16"/>
      <c r="U334" s="16"/>
      <c r="V334" s="16"/>
      <c r="W334" s="16"/>
      <c r="X334" s="16"/>
      <c r="Y334" s="17"/>
      <c r="Z334" s="16"/>
      <c r="AA334" s="17">
        <f t="shared" si="35"/>
        <v>35.207999999999998</v>
      </c>
    </row>
    <row r="335" spans="1:27">
      <c r="A335" s="6">
        <v>333</v>
      </c>
      <c r="B335" s="16">
        <v>2023211520</v>
      </c>
      <c r="C335" s="16" t="s">
        <v>916</v>
      </c>
      <c r="D335" s="17">
        <v>86.75</v>
      </c>
      <c r="E335" s="16">
        <f t="shared" si="26"/>
        <v>39.037500000000001</v>
      </c>
      <c r="F335" s="16"/>
      <c r="G335" s="17"/>
      <c r="H335" s="16"/>
      <c r="I335" s="17"/>
      <c r="J335" s="16"/>
      <c r="K335" s="17"/>
      <c r="L335" s="16"/>
      <c r="M335" s="17"/>
      <c r="N335" s="16"/>
      <c r="O335" s="17"/>
      <c r="P335" s="16"/>
      <c r="Q335" s="17"/>
      <c r="R335" s="16"/>
      <c r="S335" s="17"/>
      <c r="T335" s="16"/>
      <c r="U335" s="16"/>
      <c r="V335" s="16"/>
      <c r="W335" s="16"/>
      <c r="X335" s="16"/>
      <c r="Y335" s="17"/>
      <c r="Z335" s="16"/>
      <c r="AA335" s="17">
        <f t="shared" si="35"/>
        <v>39.037500000000001</v>
      </c>
    </row>
    <row r="336" spans="1:27" ht="54">
      <c r="A336" s="6">
        <v>334</v>
      </c>
      <c r="B336" s="16">
        <v>2023211512</v>
      </c>
      <c r="C336" s="16" t="s">
        <v>917</v>
      </c>
      <c r="D336" s="17">
        <v>83.74</v>
      </c>
      <c r="E336" s="16">
        <f t="shared" si="26"/>
        <v>37.683</v>
      </c>
      <c r="F336" s="16"/>
      <c r="G336" s="17"/>
      <c r="H336" s="16"/>
      <c r="I336" s="17"/>
      <c r="J336" s="16"/>
      <c r="K336" s="17"/>
      <c r="L336" s="16"/>
      <c r="M336" s="17"/>
      <c r="N336" s="16"/>
      <c r="O336" s="17"/>
      <c r="P336" s="16"/>
      <c r="Q336" s="17"/>
      <c r="R336" s="16" t="s">
        <v>909</v>
      </c>
      <c r="S336" s="17">
        <v>5</v>
      </c>
      <c r="T336" s="16">
        <v>5</v>
      </c>
      <c r="U336" s="16">
        <f>T336*0.45</f>
        <v>2.25</v>
      </c>
      <c r="V336" s="16"/>
      <c r="W336" s="16"/>
      <c r="X336" s="16"/>
      <c r="Y336" s="17"/>
      <c r="Z336" s="16"/>
      <c r="AA336" s="17">
        <f t="shared" si="35"/>
        <v>39.933</v>
      </c>
    </row>
  </sheetData>
  <autoFilter ref="A2:AC336" xr:uid="{00000000-0009-0000-0000-000001000000}"/>
  <mergeCells count="12">
    <mergeCell ref="A1:A2"/>
    <mergeCell ref="B1:B2"/>
    <mergeCell ref="C1:C2"/>
    <mergeCell ref="D1:D2"/>
    <mergeCell ref="E1:E2"/>
    <mergeCell ref="Y1:Y2"/>
    <mergeCell ref="Z1:Z2"/>
    <mergeCell ref="AA1:AA2"/>
    <mergeCell ref="F1:S1"/>
    <mergeCell ref="V1:X1"/>
    <mergeCell ref="T1:T2"/>
    <mergeCell ref="U1:U2"/>
  </mergeCells>
  <phoneticPr fontId="18" type="noConversion"/>
  <conditionalFormatting sqref="C93:C123">
    <cfRule type="duplicateValues" dxfId="1" priority="2"/>
  </conditionalFormatting>
  <conditionalFormatting sqref="C124:C153">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硕士22级X班</vt:lpstr>
      <vt:lpstr>硕士23级X班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wutong</cp:lastModifiedBy>
  <dcterms:created xsi:type="dcterms:W3CDTF">2024-10-08T15:10:00Z</dcterms:created>
  <dcterms:modified xsi:type="dcterms:W3CDTF">2024-10-22T02:29:28Z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45064D6BD138419AA2E6C415037A80ED_12</vt:lpwstr>
  </property>
  <property fmtid="{D5CDD505-2E9C-101B-9397-08002B2CF9AE}" pid="3" name="KSOProductBuildVer">
    <vt:lpwstr>2052-12.1.0.17827</vt:lpwstr>
  </property>
</Properties>
</file>